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drawings/drawing4.xml" ContentType="application/vnd.openxmlformats-officedocument.drawing+xml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drawings/drawing5.xml" ContentType="application/vnd.openxmlformats-officedocument.drawing+xml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embeddings/oleObject137.bin" ContentType="application/vnd.openxmlformats-officedocument.oleObject"/>
  <Override PartName="/xl/embeddings/oleObject138.bin" ContentType="application/vnd.openxmlformats-officedocument.oleObject"/>
  <Override PartName="/xl/embeddings/oleObject139.bin" ContentType="application/vnd.openxmlformats-officedocument.oleObject"/>
  <Override PartName="/xl/embeddings/oleObject140.bin" ContentType="application/vnd.openxmlformats-officedocument.oleObject"/>
  <Override PartName="/xl/embeddings/oleObject141.bin" ContentType="application/vnd.openxmlformats-officedocument.oleObject"/>
  <Override PartName="/xl/embeddings/oleObject142.bin" ContentType="application/vnd.openxmlformats-officedocument.oleObject"/>
  <Override PartName="/xl/embeddings/oleObject143.bin" ContentType="application/vnd.openxmlformats-officedocument.oleObject"/>
  <Override PartName="/xl/embeddings/oleObject144.bin" ContentType="application/vnd.openxmlformats-officedocument.oleObject"/>
  <Override PartName="/xl/embeddings/oleObject145.bin" ContentType="application/vnd.openxmlformats-officedocument.oleObject"/>
  <Override PartName="/xl/drawings/drawing6.xml" ContentType="application/vnd.openxmlformats-officedocument.drawing+xml"/>
  <Override PartName="/xl/embeddings/oleObject146.bin" ContentType="application/vnd.openxmlformats-officedocument.oleObject"/>
  <Override PartName="/xl/embeddings/oleObject147.bin" ContentType="application/vnd.openxmlformats-officedocument.oleObject"/>
  <Override PartName="/xl/embeddings/oleObject148.bin" ContentType="application/vnd.openxmlformats-officedocument.oleObject"/>
  <Override PartName="/xl/embeddings/oleObject149.bin" ContentType="application/vnd.openxmlformats-officedocument.oleObject"/>
  <Override PartName="/xl/embeddings/oleObject150.bin" ContentType="application/vnd.openxmlformats-officedocument.oleObject"/>
  <Override PartName="/xl/embeddings/oleObject151.bin" ContentType="application/vnd.openxmlformats-officedocument.oleObject"/>
  <Override PartName="/xl/embeddings/oleObject152.bin" ContentType="application/vnd.openxmlformats-officedocument.oleObject"/>
  <Override PartName="/xl/embeddings/oleObject153.bin" ContentType="application/vnd.openxmlformats-officedocument.oleObject"/>
  <Override PartName="/xl/embeddings/oleObject154.bin" ContentType="application/vnd.openxmlformats-officedocument.oleObject"/>
  <Override PartName="/xl/embeddings/oleObject155.bin" ContentType="application/vnd.openxmlformats-officedocument.oleObject"/>
  <Override PartName="/xl/embeddings/oleObject156.bin" ContentType="application/vnd.openxmlformats-officedocument.oleObject"/>
  <Override PartName="/xl/embeddings/oleObject157.bin" ContentType="application/vnd.openxmlformats-officedocument.oleObject"/>
  <Override PartName="/xl/embeddings/oleObject158.bin" ContentType="application/vnd.openxmlformats-officedocument.oleObject"/>
  <Override PartName="/xl/embeddings/oleObject159.bin" ContentType="application/vnd.openxmlformats-officedocument.oleObject"/>
  <Override PartName="/xl/embeddings/oleObject160.bin" ContentType="application/vnd.openxmlformats-officedocument.oleObject"/>
  <Override PartName="/xl/embeddings/oleObject161.bin" ContentType="application/vnd.openxmlformats-officedocument.oleObject"/>
  <Override PartName="/xl/embeddings/oleObject162.bin" ContentType="application/vnd.openxmlformats-officedocument.oleObject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E:\Software Training Class\Python\Exercise\Projects\Cupboard Parts\Label\"/>
    </mc:Choice>
  </mc:AlternateContent>
  <bookViews>
    <workbookView xWindow="-120" yWindow="-120" windowWidth="20730" windowHeight="11160" tabRatio="905" activeTab="3"/>
  </bookViews>
  <sheets>
    <sheet name="Main Sheet" sheetId="1" r:id="rId1"/>
    <sheet name="ALEXA &amp; LOFT DIAGRAMS" sheetId="11" r:id="rId2"/>
    <sheet name="SMALL LABEL" sheetId="3" r:id="rId3"/>
    <sheet name="BIG LABEL TEMPLATE" sheetId="15" r:id="rId4"/>
    <sheet name="BIG LABEL" sheetId="4" r:id="rId5"/>
    <sheet name="COUNTER LABEL TEMPLATE" sheetId="14" r:id="rId6"/>
    <sheet name="COUNTER LABEL" sheetId="6" r:id="rId7"/>
    <sheet name="DOOR LIST" sheetId="8" r:id="rId8"/>
    <sheet name="CHECKLIST-MANAGER COPY" sheetId="9" r:id="rId9"/>
    <sheet name="CHECKLIST-OFFICE COPY" sheetId="10" r:id="rId10"/>
    <sheet name="LINKS" sheetId="7" r:id="rId11"/>
    <sheet name="INFO SHEET" sheetId="2" r:id="rId12"/>
    <sheet name="VANITY INFO" sheetId="5" r:id="rId13"/>
    <sheet name="DOOR DETAILS" sheetId="12" r:id="rId14"/>
    <sheet name="COLOR DETAILS" sheetId="13" r:id="rId15"/>
  </sheets>
  <externalReferences>
    <externalReference r:id="rId16"/>
    <externalReference r:id="rId17"/>
  </externalReferences>
  <definedNames>
    <definedName name="AHM_20_BISCUIT_MATTE" localSheetId="3">'Main Sheet'!#REF!</definedName>
    <definedName name="AHM_20_BISCUIT_MATTE" localSheetId="5">'Main Sheet'!#REF!</definedName>
    <definedName name="AHM_20_BISCUIT_MATTE">'Main Sheet'!#REF!</definedName>
    <definedName name="Colour">'INFO SHEET'!$A:$A</definedName>
    <definedName name="CUSTOMER">'INFO SHEET'!$D$1:$D$2</definedName>
    <definedName name="DOORSTYLE">'INFO SHEET'!$F$1:$F$23</definedName>
    <definedName name="Material">'INFO SHEET'!$B:$B</definedName>
    <definedName name="_xlnm.Print_Area" localSheetId="0">'Main Sheet'!$A$1:$O$58,'Main Sheet'!$AB$1:$AN$58</definedName>
    <definedName name="QTY">'INFO SHEET'!$E$1:$E$5</definedName>
    <definedName name="Size">'INFO SHEET'!$G$1:$G$28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D293" i="2" l="1"/>
  <c r="D292" i="2" l="1"/>
  <c r="D291" i="2" l="1"/>
  <c r="D290" i="2" l="1"/>
  <c r="D240" i="2" l="1"/>
  <c r="D289" i="2" l="1"/>
  <c r="D288" i="2" l="1"/>
  <c r="D287" i="2" l="1"/>
  <c r="D286" i="2" l="1"/>
  <c r="G253" i="4" l="1"/>
  <c r="G236" i="4"/>
  <c r="G221" i="4"/>
  <c r="G204" i="4"/>
  <c r="G189" i="4"/>
  <c r="G172" i="4"/>
  <c r="G157" i="4"/>
  <c r="G140" i="4"/>
  <c r="G125" i="4"/>
  <c r="G108" i="4"/>
  <c r="G93" i="4"/>
  <c r="G76" i="4"/>
  <c r="G61" i="4"/>
  <c r="G44" i="4"/>
  <c r="G29" i="4"/>
  <c r="G12" i="4"/>
  <c r="G31" i="3"/>
  <c r="G23" i="3"/>
  <c r="G15" i="3"/>
  <c r="G11" i="3"/>
  <c r="B31" i="3"/>
  <c r="B27" i="3"/>
  <c r="B23" i="3"/>
  <c r="B19" i="3"/>
  <c r="B15" i="3"/>
  <c r="B11" i="3"/>
  <c r="B3" i="3"/>
  <c r="B10" i="3"/>
  <c r="V22" i="12" l="1"/>
  <c r="H22" i="12"/>
  <c r="AA1" i="12"/>
  <c r="H30" i="12" l="1"/>
  <c r="AD40" i="12"/>
  <c r="X30" i="12"/>
  <c r="X21" i="12"/>
  <c r="W21" i="12"/>
  <c r="V21" i="12"/>
  <c r="U21" i="12"/>
  <c r="Y1" i="12" s="1"/>
  <c r="T21" i="12"/>
  <c r="S21" i="12"/>
  <c r="P21" i="12"/>
  <c r="M21" i="12"/>
  <c r="K21" i="12"/>
  <c r="G21" i="12"/>
  <c r="F21" i="12"/>
  <c r="E21" i="12"/>
  <c r="D21" i="12"/>
  <c r="C21" i="12"/>
  <c r="P40" i="12"/>
  <c r="G1" i="12" l="1"/>
  <c r="Q9" i="8"/>
  <c r="AN56" i="1" l="1"/>
  <c r="AN9" i="1"/>
  <c r="AF9" i="1" l="1"/>
  <c r="AF6" i="1"/>
  <c r="B4" i="8" l="1"/>
  <c r="X11" i="4" l="1"/>
  <c r="O11" i="4"/>
  <c r="F11" i="4"/>
  <c r="A3" i="3" l="1"/>
  <c r="D6" i="11" l="1"/>
  <c r="H6" i="11"/>
  <c r="G6" i="11"/>
  <c r="F6" i="11"/>
  <c r="E6" i="11"/>
  <c r="B3" i="11"/>
  <c r="B5" i="11"/>
  <c r="H5" i="11"/>
  <c r="G5" i="11"/>
  <c r="F5" i="11"/>
  <c r="E5" i="11"/>
  <c r="D5" i="11"/>
  <c r="C5" i="11"/>
  <c r="B4" i="11"/>
  <c r="B2" i="11"/>
  <c r="B1" i="11"/>
  <c r="F383" i="11"/>
  <c r="F382" i="11"/>
  <c r="F380" i="11"/>
  <c r="F379" i="11"/>
  <c r="F377" i="11"/>
  <c r="F376" i="11"/>
  <c r="D372" i="11"/>
  <c r="C372" i="11"/>
  <c r="A372" i="11"/>
  <c r="B371" i="11"/>
  <c r="E370" i="11"/>
  <c r="C370" i="11"/>
  <c r="B370" i="11"/>
  <c r="D368" i="11"/>
  <c r="C368" i="11"/>
  <c r="B367" i="11"/>
  <c r="B366" i="11"/>
  <c r="F365" i="11"/>
  <c r="B365" i="11"/>
  <c r="B364" i="11"/>
  <c r="G363" i="11"/>
  <c r="B363" i="11"/>
  <c r="F358" i="11"/>
  <c r="F357" i="11"/>
  <c r="F355" i="11"/>
  <c r="F354" i="11"/>
  <c r="F352" i="11"/>
  <c r="F351" i="11"/>
  <c r="D347" i="11"/>
  <c r="C347" i="11"/>
  <c r="A347" i="11"/>
  <c r="B346" i="11"/>
  <c r="E345" i="11"/>
  <c r="C345" i="11"/>
  <c r="B345" i="11"/>
  <c r="D343" i="11"/>
  <c r="C343" i="11"/>
  <c r="B342" i="11"/>
  <c r="F341" i="11"/>
  <c r="B341" i="11"/>
  <c r="B340" i="11"/>
  <c r="B339" i="11"/>
  <c r="G338" i="11"/>
  <c r="B338" i="11"/>
  <c r="F333" i="11"/>
  <c r="F332" i="11"/>
  <c r="F330" i="11"/>
  <c r="F329" i="11"/>
  <c r="F327" i="11"/>
  <c r="F326" i="11"/>
  <c r="D322" i="11"/>
  <c r="C322" i="11"/>
  <c r="A322" i="11"/>
  <c r="B321" i="11"/>
  <c r="E320" i="11"/>
  <c r="C320" i="11"/>
  <c r="B320" i="11"/>
  <c r="D318" i="11"/>
  <c r="C318" i="11"/>
  <c r="B317" i="11"/>
  <c r="F316" i="11"/>
  <c r="B316" i="11"/>
  <c r="B315" i="11"/>
  <c r="B314" i="11"/>
  <c r="G313" i="11"/>
  <c r="B313" i="11"/>
  <c r="F308" i="11"/>
  <c r="F307" i="11"/>
  <c r="F305" i="11"/>
  <c r="F304" i="11"/>
  <c r="F302" i="11"/>
  <c r="F301" i="11"/>
  <c r="D297" i="11"/>
  <c r="C297" i="11"/>
  <c r="A297" i="11"/>
  <c r="B296" i="11"/>
  <c r="E295" i="11"/>
  <c r="C295" i="11"/>
  <c r="B295" i="11"/>
  <c r="D293" i="11"/>
  <c r="C293" i="11"/>
  <c r="B292" i="11"/>
  <c r="F291" i="11"/>
  <c r="B291" i="11"/>
  <c r="B290" i="11"/>
  <c r="B289" i="11"/>
  <c r="G288" i="11"/>
  <c r="B288" i="11"/>
  <c r="F283" i="11"/>
  <c r="F282" i="11"/>
  <c r="F280" i="11"/>
  <c r="F279" i="11"/>
  <c r="F277" i="11"/>
  <c r="F276" i="11"/>
  <c r="D272" i="11"/>
  <c r="C272" i="11"/>
  <c r="A272" i="11"/>
  <c r="B271" i="11"/>
  <c r="E270" i="11"/>
  <c r="C270" i="11"/>
  <c r="B270" i="11"/>
  <c r="D268" i="11"/>
  <c r="C268" i="11"/>
  <c r="B267" i="11"/>
  <c r="F266" i="11"/>
  <c r="B266" i="11"/>
  <c r="B265" i="11"/>
  <c r="B264" i="11"/>
  <c r="G263" i="11"/>
  <c r="B263" i="11"/>
  <c r="F260" i="11"/>
  <c r="F259" i="11"/>
  <c r="F257" i="11"/>
  <c r="F256" i="11"/>
  <c r="F254" i="11"/>
  <c r="F253" i="11"/>
  <c r="D249" i="11"/>
  <c r="C249" i="11"/>
  <c r="A249" i="11"/>
  <c r="B248" i="11"/>
  <c r="E247" i="11"/>
  <c r="C247" i="11"/>
  <c r="B247" i="11"/>
  <c r="D245" i="11"/>
  <c r="C245" i="11"/>
  <c r="B244" i="11"/>
  <c r="F243" i="11"/>
  <c r="B243" i="11"/>
  <c r="B242" i="11"/>
  <c r="B241" i="11"/>
  <c r="G240" i="11"/>
  <c r="B240" i="11"/>
  <c r="F237" i="11"/>
  <c r="F236" i="11"/>
  <c r="F234" i="11"/>
  <c r="F233" i="11"/>
  <c r="F231" i="11"/>
  <c r="F230" i="11"/>
  <c r="D226" i="11"/>
  <c r="C226" i="11"/>
  <c r="A226" i="11"/>
  <c r="B225" i="11"/>
  <c r="E224" i="11"/>
  <c r="C224" i="11"/>
  <c r="B224" i="11"/>
  <c r="D222" i="11"/>
  <c r="C222" i="11"/>
  <c r="B221" i="11"/>
  <c r="F220" i="11"/>
  <c r="B220" i="11"/>
  <c r="B219" i="11"/>
  <c r="B218" i="11"/>
  <c r="G217" i="11"/>
  <c r="B217" i="11"/>
  <c r="F214" i="11"/>
  <c r="F213" i="11"/>
  <c r="F211" i="11"/>
  <c r="F210" i="11"/>
  <c r="F208" i="11"/>
  <c r="F207" i="11"/>
  <c r="D203" i="11"/>
  <c r="C203" i="11"/>
  <c r="A203" i="11"/>
  <c r="B202" i="11"/>
  <c r="E201" i="11"/>
  <c r="C201" i="11"/>
  <c r="B201" i="11"/>
  <c r="D199" i="11"/>
  <c r="C199" i="11"/>
  <c r="B198" i="11"/>
  <c r="F197" i="11"/>
  <c r="B197" i="11"/>
  <c r="B196" i="11"/>
  <c r="B195" i="11"/>
  <c r="G194" i="11"/>
  <c r="B194" i="11"/>
  <c r="F189" i="11"/>
  <c r="F188" i="11"/>
  <c r="F186" i="11"/>
  <c r="F185" i="11"/>
  <c r="F183" i="11"/>
  <c r="F182" i="11"/>
  <c r="D178" i="11"/>
  <c r="C178" i="11"/>
  <c r="A178" i="11"/>
  <c r="B177" i="11"/>
  <c r="E176" i="11"/>
  <c r="C176" i="11"/>
  <c r="B176" i="11"/>
  <c r="D174" i="11"/>
  <c r="C174" i="11"/>
  <c r="B173" i="11"/>
  <c r="F172" i="11"/>
  <c r="B172" i="11"/>
  <c r="B171" i="11"/>
  <c r="B170" i="11"/>
  <c r="G169" i="11"/>
  <c r="B169" i="11"/>
  <c r="F164" i="11"/>
  <c r="F163" i="11"/>
  <c r="F161" i="11"/>
  <c r="F160" i="11"/>
  <c r="F158" i="11"/>
  <c r="F157" i="11"/>
  <c r="D153" i="11"/>
  <c r="C153" i="11"/>
  <c r="A153" i="11"/>
  <c r="B152" i="11"/>
  <c r="E151" i="11"/>
  <c r="C151" i="11"/>
  <c r="B151" i="11"/>
  <c r="D149" i="11"/>
  <c r="C149" i="11"/>
  <c r="B148" i="11"/>
  <c r="F147" i="11"/>
  <c r="B147" i="11"/>
  <c r="B146" i="11"/>
  <c r="B145" i="11"/>
  <c r="G144" i="11"/>
  <c r="B144" i="11"/>
  <c r="F140" i="11"/>
  <c r="F139" i="11"/>
  <c r="F137" i="11"/>
  <c r="F136" i="11"/>
  <c r="F134" i="11"/>
  <c r="F133" i="11"/>
  <c r="D129" i="11"/>
  <c r="C129" i="11"/>
  <c r="A129" i="11"/>
  <c r="B128" i="11"/>
  <c r="E127" i="11"/>
  <c r="C127" i="11"/>
  <c r="B127" i="11"/>
  <c r="D125" i="11"/>
  <c r="C125" i="11"/>
  <c r="B124" i="11"/>
  <c r="F123" i="11"/>
  <c r="B123" i="11"/>
  <c r="B122" i="11"/>
  <c r="B121" i="11"/>
  <c r="G120" i="11"/>
  <c r="B120" i="11"/>
  <c r="F115" i="11"/>
  <c r="F114" i="11"/>
  <c r="F112" i="11"/>
  <c r="F111" i="11"/>
  <c r="F109" i="11"/>
  <c r="F108" i="11"/>
  <c r="D104" i="11"/>
  <c r="C104" i="11"/>
  <c r="A104" i="11"/>
  <c r="B103" i="11"/>
  <c r="E102" i="11"/>
  <c r="C102" i="11"/>
  <c r="B102" i="11"/>
  <c r="D100" i="11"/>
  <c r="C100" i="11"/>
  <c r="B99" i="11"/>
  <c r="F98" i="11"/>
  <c r="B98" i="11"/>
  <c r="B97" i="11"/>
  <c r="B96" i="11"/>
  <c r="G95" i="11"/>
  <c r="B95" i="11"/>
  <c r="F90" i="11"/>
  <c r="F89" i="11"/>
  <c r="F87" i="11"/>
  <c r="F86" i="11"/>
  <c r="F84" i="11"/>
  <c r="F83" i="11"/>
  <c r="D79" i="11"/>
  <c r="C79" i="11"/>
  <c r="A79" i="11"/>
  <c r="B78" i="11"/>
  <c r="E77" i="11"/>
  <c r="C77" i="11"/>
  <c r="B77" i="11"/>
  <c r="D75" i="11"/>
  <c r="C75" i="11"/>
  <c r="B74" i="11"/>
  <c r="F73" i="11"/>
  <c r="B73" i="11"/>
  <c r="B72" i="11"/>
  <c r="B71" i="11"/>
  <c r="G70" i="11"/>
  <c r="B70" i="11"/>
  <c r="F67" i="11"/>
  <c r="F66" i="11"/>
  <c r="F64" i="11"/>
  <c r="F63" i="11"/>
  <c r="F61" i="11"/>
  <c r="F60" i="11"/>
  <c r="D56" i="11"/>
  <c r="C56" i="11"/>
  <c r="A56" i="11"/>
  <c r="B55" i="11"/>
  <c r="E54" i="11"/>
  <c r="C54" i="11"/>
  <c r="B54" i="11"/>
  <c r="D52" i="11"/>
  <c r="B51" i="11"/>
  <c r="F50" i="11"/>
  <c r="B50" i="11"/>
  <c r="B49" i="11"/>
  <c r="B48" i="11"/>
  <c r="G47" i="11"/>
  <c r="B47" i="11"/>
  <c r="F44" i="11"/>
  <c r="F43" i="11"/>
  <c r="F41" i="11"/>
  <c r="F40" i="11"/>
  <c r="F38" i="11"/>
  <c r="F37" i="11"/>
  <c r="D33" i="11"/>
  <c r="C33" i="11"/>
  <c r="A33" i="11"/>
  <c r="B32" i="11"/>
  <c r="E31" i="11"/>
  <c r="C31" i="11"/>
  <c r="B31" i="11"/>
  <c r="D29" i="11"/>
  <c r="C29" i="11"/>
  <c r="B28" i="11"/>
  <c r="F27" i="11"/>
  <c r="B27" i="11"/>
  <c r="B26" i="11"/>
  <c r="B25" i="11"/>
  <c r="G24" i="11"/>
  <c r="B24" i="11"/>
  <c r="F21" i="11"/>
  <c r="F20" i="11"/>
  <c r="F18" i="11"/>
  <c r="F17" i="11"/>
  <c r="F15" i="11"/>
  <c r="F14" i="11"/>
  <c r="C6" i="11"/>
  <c r="G1" i="11"/>
  <c r="B241" i="6" l="1"/>
  <c r="B225" i="6"/>
  <c r="B211" i="6"/>
  <c r="B195" i="6"/>
  <c r="B180" i="6"/>
  <c r="B164" i="6"/>
  <c r="B149" i="6"/>
  <c r="B133" i="6"/>
  <c r="B118" i="6"/>
  <c r="B103" i="6"/>
  <c r="B88" i="6"/>
  <c r="B73" i="6"/>
  <c r="B59" i="6"/>
  <c r="B43" i="6"/>
  <c r="B29" i="6"/>
  <c r="B13" i="6"/>
  <c r="H30" i="1" l="1"/>
  <c r="H30" i="3" l="1"/>
  <c r="I30" i="3"/>
  <c r="H26" i="3"/>
  <c r="I26" i="3"/>
  <c r="H22" i="3"/>
  <c r="I22" i="3"/>
  <c r="H18" i="3"/>
  <c r="I18" i="3"/>
  <c r="H14" i="3"/>
  <c r="H10" i="3"/>
  <c r="I10" i="3"/>
  <c r="H6" i="3"/>
  <c r="I6" i="3"/>
  <c r="H2" i="3"/>
  <c r="C30" i="3"/>
  <c r="D30" i="3"/>
  <c r="C26" i="3"/>
  <c r="D26" i="3"/>
  <c r="C22" i="3"/>
  <c r="D22" i="3"/>
  <c r="C18" i="3"/>
  <c r="D18" i="3"/>
  <c r="C14" i="3"/>
  <c r="D14" i="3"/>
  <c r="C10" i="3"/>
  <c r="D10" i="3"/>
  <c r="C6" i="3"/>
  <c r="D6" i="3"/>
  <c r="C2" i="3"/>
  <c r="D2" i="3"/>
  <c r="AH9" i="1"/>
  <c r="N126" i="8" l="1"/>
  <c r="N32" i="1"/>
  <c r="S9" i="1" l="1"/>
  <c r="S6" i="1"/>
  <c r="H32" i="1" l="1"/>
  <c r="P6" i="1" l="1"/>
  <c r="P9" i="1"/>
  <c r="T9" i="1" s="1"/>
  <c r="T6" i="1" l="1"/>
  <c r="I2" i="3"/>
  <c r="AB6" i="1"/>
  <c r="Q371" i="8" l="1"/>
  <c r="Q321" i="8"/>
  <c r="Q296" i="8"/>
  <c r="Q271" i="8"/>
  <c r="Q248" i="8"/>
  <c r="Q225" i="8"/>
  <c r="Q202" i="8"/>
  <c r="Q177" i="8"/>
  <c r="Q152" i="8"/>
  <c r="Q128" i="8"/>
  <c r="Q103" i="8"/>
  <c r="Q78" i="8"/>
  <c r="Q55" i="8"/>
  <c r="Q346" i="8"/>
  <c r="V366" i="8" l="1"/>
  <c r="V340" i="8"/>
  <c r="B28" i="8" l="1"/>
  <c r="R28" i="8" s="1"/>
  <c r="B26" i="8"/>
  <c r="R26" i="8" s="1"/>
  <c r="Q32" i="8"/>
  <c r="R363" i="8"/>
  <c r="R313" i="8"/>
  <c r="R288" i="8"/>
  <c r="R263" i="8"/>
  <c r="R240" i="8"/>
  <c r="R217" i="8"/>
  <c r="R194" i="8"/>
  <c r="R169" i="8"/>
  <c r="T372" i="8"/>
  <c r="R370" i="8"/>
  <c r="S368" i="8"/>
  <c r="T347" i="8"/>
  <c r="R345" i="8"/>
  <c r="S343" i="8"/>
  <c r="T322" i="8"/>
  <c r="R320" i="8"/>
  <c r="S318" i="8"/>
  <c r="T297" i="8"/>
  <c r="R295" i="8"/>
  <c r="S293" i="8"/>
  <c r="T272" i="8"/>
  <c r="R270" i="8"/>
  <c r="S268" i="8"/>
  <c r="T249" i="8"/>
  <c r="R247" i="8"/>
  <c r="S245" i="8"/>
  <c r="T226" i="8"/>
  <c r="R224" i="8"/>
  <c r="S222" i="8"/>
  <c r="V220" i="8"/>
  <c r="T203" i="8"/>
  <c r="R201" i="8"/>
  <c r="S199" i="8"/>
  <c r="T178" i="8"/>
  <c r="R176" i="8"/>
  <c r="S174" i="8"/>
  <c r="R144" i="8"/>
  <c r="R120" i="8"/>
  <c r="R95" i="8"/>
  <c r="R70" i="8"/>
  <c r="F30" i="3"/>
  <c r="F26" i="3"/>
  <c r="F22" i="3"/>
  <c r="F18" i="3"/>
  <c r="F14" i="3"/>
  <c r="F10" i="3"/>
  <c r="F6" i="3"/>
  <c r="F2" i="3"/>
  <c r="A30" i="3"/>
  <c r="A26" i="3"/>
  <c r="A22" i="3"/>
  <c r="A18" i="3"/>
  <c r="A14" i="3"/>
  <c r="A10" i="3"/>
  <c r="A6" i="3"/>
  <c r="A2" i="3"/>
  <c r="R47" i="8"/>
  <c r="T56" i="8"/>
  <c r="R54" i="8"/>
  <c r="S52" i="8"/>
  <c r="T153" i="8"/>
  <c r="R151" i="8"/>
  <c r="S149" i="8"/>
  <c r="T129" i="8"/>
  <c r="R127" i="8"/>
  <c r="S125" i="8"/>
  <c r="T104" i="8"/>
  <c r="R102" i="8"/>
  <c r="S100" i="8"/>
  <c r="T79" i="8"/>
  <c r="R77" i="8"/>
  <c r="S75" i="8"/>
  <c r="T33" i="8"/>
  <c r="R31" i="8"/>
  <c r="S29" i="8"/>
  <c r="R5" i="8"/>
  <c r="R4" i="8"/>
  <c r="R3" i="8"/>
  <c r="R2" i="8"/>
  <c r="U1" i="8" s="1"/>
  <c r="R1" i="8"/>
  <c r="T6" i="8" l="1"/>
  <c r="R8" i="8" l="1"/>
  <c r="B1" i="8"/>
  <c r="B9" i="8" l="1"/>
  <c r="S6" i="8"/>
  <c r="W1" i="8"/>
  <c r="X1" i="1" l="1"/>
  <c r="C2" i="9" l="1"/>
  <c r="B2" i="10"/>
  <c r="B2" i="9"/>
  <c r="C2" i="10"/>
  <c r="N369" i="8" l="1"/>
  <c r="N344" i="8"/>
  <c r="N269" i="8"/>
  <c r="N294" i="8"/>
  <c r="N319" i="8"/>
  <c r="N246" i="8"/>
  <c r="N223" i="8"/>
  <c r="N200" i="8"/>
  <c r="N175" i="8"/>
  <c r="N150" i="8"/>
  <c r="K126" i="8"/>
  <c r="N101" i="8"/>
  <c r="K101" i="8"/>
  <c r="N76" i="8"/>
  <c r="N53" i="8"/>
  <c r="N30" i="8"/>
  <c r="N7" i="8"/>
  <c r="B371" i="8"/>
  <c r="AH35" i="1"/>
  <c r="AB24" i="1"/>
  <c r="V4" i="8"/>
  <c r="K369" i="8" l="1"/>
  <c r="L373" i="8"/>
  <c r="L372" i="8"/>
  <c r="K344" i="8"/>
  <c r="L348" i="8"/>
  <c r="L347" i="8"/>
  <c r="K319" i="8"/>
  <c r="L323" i="8"/>
  <c r="L322" i="8"/>
  <c r="K294" i="8"/>
  <c r="L298" i="8"/>
  <c r="L297" i="8"/>
  <c r="K269" i="8"/>
  <c r="L273" i="8"/>
  <c r="L272" i="8"/>
  <c r="K246" i="8"/>
  <c r="L250" i="8"/>
  <c r="L249" i="8"/>
  <c r="K223" i="8"/>
  <c r="L227" i="8"/>
  <c r="L226" i="8"/>
  <c r="K200" i="8"/>
  <c r="L204" i="8"/>
  <c r="L203" i="8"/>
  <c r="K175" i="8"/>
  <c r="L179" i="8"/>
  <c r="L178" i="8"/>
  <c r="K150" i="8"/>
  <c r="L154" i="8"/>
  <c r="L153" i="8"/>
  <c r="L130" i="8"/>
  <c r="L129" i="8"/>
  <c r="L105" i="8"/>
  <c r="L104" i="8"/>
  <c r="K76" i="8"/>
  <c r="L80" i="8"/>
  <c r="L79" i="8"/>
  <c r="K53" i="8"/>
  <c r="L57" i="8"/>
  <c r="L56" i="8"/>
  <c r="K7" i="8"/>
  <c r="K30" i="8"/>
  <c r="L34" i="8"/>
  <c r="L33" i="8"/>
  <c r="D6" i="8"/>
  <c r="AH38" i="1" l="1"/>
  <c r="AN6" i="1"/>
  <c r="F230" i="8" l="1"/>
  <c r="D268" i="8"/>
  <c r="T268" i="8" s="1"/>
  <c r="H233" i="6"/>
  <c r="H217" i="6"/>
  <c r="H203" i="6"/>
  <c r="H187" i="6"/>
  <c r="H172" i="6"/>
  <c r="H156" i="6"/>
  <c r="H141" i="6"/>
  <c r="H125" i="6"/>
  <c r="H110" i="6"/>
  <c r="H95" i="6"/>
  <c r="H80" i="6"/>
  <c r="H65" i="6"/>
  <c r="H51" i="6"/>
  <c r="H35" i="6"/>
  <c r="H21" i="6"/>
  <c r="H5" i="6"/>
  <c r="N230" i="8" l="1"/>
  <c r="V230" i="8"/>
  <c r="AF38" i="1"/>
  <c r="B202" i="8"/>
  <c r="D85" i="2"/>
  <c r="B177" i="8"/>
  <c r="F365" i="8"/>
  <c r="F341" i="8"/>
  <c r="V341" i="8" s="1"/>
  <c r="F316" i="8"/>
  <c r="V316" i="8" s="1"/>
  <c r="F291" i="8"/>
  <c r="V291" i="8" s="1"/>
  <c r="F266" i="8"/>
  <c r="V266" i="8" s="1"/>
  <c r="F243" i="8"/>
  <c r="V243" i="8" s="1"/>
  <c r="F220" i="8"/>
  <c r="F197" i="8"/>
  <c r="V197" i="8" s="1"/>
  <c r="F172" i="8"/>
  <c r="V172" i="8" s="1"/>
  <c r="F147" i="8"/>
  <c r="V147" i="8" s="1"/>
  <c r="F123" i="8"/>
  <c r="V123" i="8" s="1"/>
  <c r="F98" i="8"/>
  <c r="V98" i="8" s="1"/>
  <c r="F73" i="8"/>
  <c r="V73" i="8" s="1"/>
  <c r="F50" i="8"/>
  <c r="V50" i="8" s="1"/>
  <c r="F27" i="8"/>
  <c r="V27" i="8" s="1"/>
  <c r="F4" i="8"/>
  <c r="P245" i="4"/>
  <c r="P228" i="4"/>
  <c r="P213" i="4"/>
  <c r="P196" i="4"/>
  <c r="P181" i="4"/>
  <c r="P164" i="4"/>
  <c r="P149" i="4"/>
  <c r="P132" i="4"/>
  <c r="P117" i="4"/>
  <c r="P100" i="4"/>
  <c r="P85" i="4"/>
  <c r="P68" i="4"/>
  <c r="P53" i="4"/>
  <c r="P36" i="4"/>
  <c r="P21" i="4"/>
  <c r="P4" i="4"/>
  <c r="Y245" i="4"/>
  <c r="Y21" i="4"/>
  <c r="Y228" i="4"/>
  <c r="Y213" i="4"/>
  <c r="Y196" i="4"/>
  <c r="Y181" i="4"/>
  <c r="Y164" i="4"/>
  <c r="Y149" i="4"/>
  <c r="Y132" i="4"/>
  <c r="Y117" i="4"/>
  <c r="Y100" i="4"/>
  <c r="Y85" i="4"/>
  <c r="Y68" i="4"/>
  <c r="Y53" i="4"/>
  <c r="Y36" i="4"/>
  <c r="T221" i="4"/>
  <c r="T236" i="4" l="1"/>
  <c r="T253" i="4"/>
  <c r="T204" i="4"/>
  <c r="T189" i="4"/>
  <c r="T172" i="4"/>
  <c r="X156" i="4"/>
  <c r="X155" i="4"/>
  <c r="X154" i="4"/>
  <c r="T157" i="4"/>
  <c r="T155" i="4"/>
  <c r="X139" i="4"/>
  <c r="X138" i="4"/>
  <c r="X137" i="4"/>
  <c r="T140" i="4"/>
  <c r="T138" i="4"/>
  <c r="T137" i="4"/>
  <c r="T154" i="4"/>
  <c r="S152" i="4"/>
  <c r="S135" i="4"/>
  <c r="S120" i="4"/>
  <c r="Z148" i="4"/>
  <c r="Z147" i="4"/>
  <c r="Z130" i="4"/>
  <c r="Z129" i="4"/>
  <c r="Z146" i="4"/>
  <c r="T125" i="4"/>
  <c r="T108" i="4"/>
  <c r="T93" i="4"/>
  <c r="T76" i="4"/>
  <c r="T61" i="4"/>
  <c r="T44" i="4"/>
  <c r="T29" i="4"/>
  <c r="T12" i="4"/>
  <c r="Y4" i="4" l="1"/>
  <c r="A254" i="4"/>
  <c r="A237" i="4"/>
  <c r="A222" i="4"/>
  <c r="A205" i="4"/>
  <c r="A190" i="4"/>
  <c r="A173" i="4"/>
  <c r="A158" i="4"/>
  <c r="A141" i="4"/>
  <c r="A126" i="4"/>
  <c r="A109" i="4"/>
  <c r="A94" i="4"/>
  <c r="A77" i="4"/>
  <c r="A62" i="4"/>
  <c r="A45" i="4"/>
  <c r="A30" i="4"/>
  <c r="A13" i="4"/>
  <c r="F13" i="4"/>
  <c r="B13" i="4"/>
  <c r="F383" i="8" l="1"/>
  <c r="F382" i="8"/>
  <c r="F380" i="8"/>
  <c r="F379" i="8"/>
  <c r="F377" i="8"/>
  <c r="F358" i="8"/>
  <c r="F357" i="8"/>
  <c r="F355" i="8"/>
  <c r="F354" i="8"/>
  <c r="F352" i="8"/>
  <c r="F333" i="8"/>
  <c r="F332" i="8"/>
  <c r="F330" i="8"/>
  <c r="F329" i="8"/>
  <c r="F327" i="8"/>
  <c r="F308" i="8"/>
  <c r="F307" i="8"/>
  <c r="F305" i="8"/>
  <c r="F304" i="8"/>
  <c r="F302" i="8"/>
  <c r="F283" i="8"/>
  <c r="F282" i="8"/>
  <c r="F280" i="8"/>
  <c r="F279" i="8"/>
  <c r="F277" i="8"/>
  <c r="F260" i="8"/>
  <c r="F237" i="8"/>
  <c r="F236" i="8"/>
  <c r="F234" i="8"/>
  <c r="F233" i="8"/>
  <c r="F231" i="8"/>
  <c r="F214" i="8"/>
  <c r="F189" i="8"/>
  <c r="F164" i="8"/>
  <c r="F140" i="8"/>
  <c r="F115" i="8"/>
  <c r="F90" i="8"/>
  <c r="F67" i="8"/>
  <c r="F44" i="8"/>
  <c r="F21" i="8"/>
  <c r="G363" i="8"/>
  <c r="G338" i="8"/>
  <c r="G313" i="8"/>
  <c r="G288" i="8"/>
  <c r="G263" i="8"/>
  <c r="G240" i="8"/>
  <c r="G217" i="8"/>
  <c r="G194" i="8"/>
  <c r="G169" i="8"/>
  <c r="G144" i="8"/>
  <c r="G120" i="8"/>
  <c r="G95" i="8"/>
  <c r="G70" i="8"/>
  <c r="G47" i="8"/>
  <c r="G24" i="8"/>
  <c r="G1" i="8"/>
  <c r="O1" i="8" s="1"/>
  <c r="B255" i="4"/>
  <c r="B238" i="4"/>
  <c r="B223" i="4"/>
  <c r="B206" i="4"/>
  <c r="B191" i="4"/>
  <c r="B174" i="4"/>
  <c r="B159" i="4"/>
  <c r="B142" i="4"/>
  <c r="B127" i="4"/>
  <c r="B110" i="4"/>
  <c r="B95" i="4"/>
  <c r="B78" i="4"/>
  <c r="B63" i="4"/>
  <c r="B46" i="4"/>
  <c r="B31" i="4"/>
  <c r="B14" i="4"/>
  <c r="B8" i="8"/>
  <c r="D226" i="8"/>
  <c r="C226" i="8"/>
  <c r="D203" i="8"/>
  <c r="A226" i="8"/>
  <c r="C203" i="8"/>
  <c r="A203" i="8"/>
  <c r="N21" i="8" l="1"/>
  <c r="V21" i="8"/>
  <c r="N115" i="8"/>
  <c r="V115" i="8"/>
  <c r="N214" i="8"/>
  <c r="V214" i="8"/>
  <c r="N236" i="8"/>
  <c r="V236" i="8"/>
  <c r="N279" i="8"/>
  <c r="V279" i="8"/>
  <c r="N302" i="8"/>
  <c r="V302" i="8"/>
  <c r="N308" i="8"/>
  <c r="V308" i="8"/>
  <c r="N332" i="8"/>
  <c r="V332" i="8"/>
  <c r="N355" i="8"/>
  <c r="V355" i="8"/>
  <c r="N379" i="8"/>
  <c r="V379" i="8"/>
  <c r="N44" i="8"/>
  <c r="V44" i="8"/>
  <c r="N140" i="8"/>
  <c r="V140" i="8"/>
  <c r="N231" i="8"/>
  <c r="V231" i="8"/>
  <c r="N237" i="8"/>
  <c r="V237" i="8"/>
  <c r="N280" i="8"/>
  <c r="V280" i="8"/>
  <c r="N304" i="8"/>
  <c r="V304" i="8"/>
  <c r="N327" i="8"/>
  <c r="V327" i="8"/>
  <c r="N333" i="8"/>
  <c r="V333" i="8"/>
  <c r="N357" i="8"/>
  <c r="V357" i="8"/>
  <c r="AC2" i="1"/>
  <c r="AC31" i="1" s="1"/>
  <c r="V380" i="8"/>
  <c r="N67" i="8"/>
  <c r="V67" i="8"/>
  <c r="N164" i="8"/>
  <c r="V164" i="8"/>
  <c r="N233" i="8"/>
  <c r="V233" i="8"/>
  <c r="N260" i="8"/>
  <c r="V260" i="8"/>
  <c r="N282" i="8"/>
  <c r="V282" i="8"/>
  <c r="N305" i="8"/>
  <c r="V305" i="8"/>
  <c r="N329" i="8"/>
  <c r="V329" i="8"/>
  <c r="N352" i="8"/>
  <c r="V352" i="8"/>
  <c r="N358" i="8"/>
  <c r="V358" i="8"/>
  <c r="N382" i="8"/>
  <c r="V382" i="8"/>
  <c r="N90" i="8"/>
  <c r="V90" i="8"/>
  <c r="N189" i="8"/>
  <c r="V189" i="8"/>
  <c r="N234" i="8"/>
  <c r="V234" i="8"/>
  <c r="N277" i="8"/>
  <c r="V277" i="8"/>
  <c r="N283" i="8"/>
  <c r="V283" i="8"/>
  <c r="N307" i="8"/>
  <c r="V307" i="8"/>
  <c r="N330" i="8"/>
  <c r="V330" i="8"/>
  <c r="N354" i="8"/>
  <c r="V354" i="8"/>
  <c r="N377" i="8"/>
  <c r="V377" i="8"/>
  <c r="N383" i="8"/>
  <c r="V383" i="8"/>
  <c r="N380" i="8"/>
  <c r="AB31" i="1"/>
  <c r="O95" i="8"/>
  <c r="W95" i="8"/>
  <c r="O194" i="8"/>
  <c r="W194" i="8"/>
  <c r="O288" i="8"/>
  <c r="W288" i="8"/>
  <c r="O120" i="8"/>
  <c r="W120" i="8"/>
  <c r="O217" i="8"/>
  <c r="W217" i="8"/>
  <c r="O313" i="8"/>
  <c r="W313" i="8"/>
  <c r="O24" i="8"/>
  <c r="W24" i="8"/>
  <c r="O47" i="8"/>
  <c r="W47" i="8"/>
  <c r="O144" i="8"/>
  <c r="W144" i="8"/>
  <c r="O240" i="8"/>
  <c r="W240" i="8"/>
  <c r="O338" i="8"/>
  <c r="W338" i="8"/>
  <c r="O70" i="8"/>
  <c r="W70" i="8"/>
  <c r="O169" i="8"/>
  <c r="W169" i="8"/>
  <c r="O263" i="8"/>
  <c r="W263" i="8"/>
  <c r="O363" i="8"/>
  <c r="W363" i="8"/>
  <c r="B77" i="8" l="1"/>
  <c r="D179" i="2"/>
  <c r="B271" i="8"/>
  <c r="D368" i="8"/>
  <c r="T368" i="8" s="1"/>
  <c r="B346" i="8"/>
  <c r="D343" i="8"/>
  <c r="T343" i="8" s="1"/>
  <c r="B321" i="8"/>
  <c r="D318" i="8"/>
  <c r="T318" i="8" s="1"/>
  <c r="B296" i="8"/>
  <c r="D293" i="8"/>
  <c r="T293" i="8" s="1"/>
  <c r="B128" i="8"/>
  <c r="B248" i="8"/>
  <c r="D245" i="8"/>
  <c r="T245" i="8" s="1"/>
  <c r="B225" i="8"/>
  <c r="D222" i="8"/>
  <c r="T222" i="8" s="1"/>
  <c r="D199" i="8"/>
  <c r="T199" i="8" s="1"/>
  <c r="D174" i="8"/>
  <c r="T174" i="8" s="1"/>
  <c r="B152" i="8"/>
  <c r="D149" i="8"/>
  <c r="T149" i="8" s="1"/>
  <c r="D125" i="8"/>
  <c r="T125" i="8" s="1"/>
  <c r="B103" i="8"/>
  <c r="D100" i="8"/>
  <c r="T100" i="8" s="1"/>
  <c r="B78" i="8"/>
  <c r="B55" i="8"/>
  <c r="D75" i="8"/>
  <c r="T75" i="8" s="1"/>
  <c r="D52" i="8"/>
  <c r="T52" i="8" s="1"/>
  <c r="B32" i="8"/>
  <c r="D29" i="8"/>
  <c r="T29" i="8" s="1"/>
  <c r="L11" i="8"/>
  <c r="L10" i="8"/>
  <c r="D10" i="8" l="1"/>
  <c r="D141" i="2"/>
  <c r="AL56" i="1"/>
  <c r="D79" i="8"/>
  <c r="A239" i="6"/>
  <c r="A223" i="6"/>
  <c r="A209" i="6"/>
  <c r="A193" i="6"/>
  <c r="A178" i="6"/>
  <c r="A162" i="6"/>
  <c r="A147" i="6"/>
  <c r="A131" i="6"/>
  <c r="A116" i="6"/>
  <c r="A101" i="6"/>
  <c r="A86" i="6"/>
  <c r="A71" i="6"/>
  <c r="A57" i="6"/>
  <c r="A41" i="6"/>
  <c r="A27" i="6"/>
  <c r="A11" i="6"/>
  <c r="AC1" i="1"/>
  <c r="AM56" i="1"/>
  <c r="B239" i="6" s="1"/>
  <c r="AC58" i="1"/>
  <c r="AC55" i="1"/>
  <c r="AC52" i="1"/>
  <c r="AC49" i="1"/>
  <c r="AC46" i="1"/>
  <c r="AC43" i="1"/>
  <c r="AC40" i="1"/>
  <c r="AC37" i="1"/>
  <c r="AC29" i="1"/>
  <c r="AC26" i="1"/>
  <c r="AC23" i="1"/>
  <c r="AC20" i="1"/>
  <c r="AC17" i="1"/>
  <c r="AC14" i="1"/>
  <c r="AC11" i="1"/>
  <c r="D372" i="8" l="1"/>
  <c r="A372" i="8"/>
  <c r="E370" i="8"/>
  <c r="B370" i="8"/>
  <c r="C372" i="8"/>
  <c r="C370" i="8"/>
  <c r="B367" i="8"/>
  <c r="B366" i="8"/>
  <c r="B365" i="8"/>
  <c r="B364" i="8"/>
  <c r="B363" i="8"/>
  <c r="J363" i="8" s="1"/>
  <c r="D347" i="8"/>
  <c r="A347" i="8"/>
  <c r="E345" i="8"/>
  <c r="B345" i="8"/>
  <c r="C347" i="8"/>
  <c r="C345" i="8"/>
  <c r="B342" i="8"/>
  <c r="B341" i="8"/>
  <c r="B340" i="8"/>
  <c r="B339" i="8"/>
  <c r="B338" i="8"/>
  <c r="D322" i="8"/>
  <c r="A322" i="8"/>
  <c r="E320" i="8"/>
  <c r="B320" i="8"/>
  <c r="C322" i="8"/>
  <c r="C320" i="8"/>
  <c r="B317" i="8"/>
  <c r="B316" i="8"/>
  <c r="B315" i="8"/>
  <c r="B314" i="8"/>
  <c r="B313" i="8"/>
  <c r="J313" i="8" s="1"/>
  <c r="D297" i="8"/>
  <c r="A297" i="8"/>
  <c r="E295" i="8"/>
  <c r="B295" i="8"/>
  <c r="C297" i="8"/>
  <c r="C295" i="8"/>
  <c r="B292" i="8"/>
  <c r="B291" i="8"/>
  <c r="B290" i="8"/>
  <c r="B289" i="8"/>
  <c r="B288" i="8"/>
  <c r="J288" i="8" s="1"/>
  <c r="D272" i="8"/>
  <c r="A272" i="8"/>
  <c r="E270" i="8"/>
  <c r="B270" i="8"/>
  <c r="C272" i="8"/>
  <c r="C270" i="8"/>
  <c r="B267" i="8"/>
  <c r="B266" i="8"/>
  <c r="B265" i="8"/>
  <c r="B264" i="8"/>
  <c r="B263" i="8"/>
  <c r="J263" i="8" s="1"/>
  <c r="D249" i="8"/>
  <c r="A249" i="8"/>
  <c r="E247" i="8"/>
  <c r="B247" i="8"/>
  <c r="C249" i="8"/>
  <c r="C247" i="8"/>
  <c r="B244" i="8"/>
  <c r="B243" i="8"/>
  <c r="B242" i="8"/>
  <c r="B241" i="8"/>
  <c r="B240" i="8"/>
  <c r="J240" i="8" s="1"/>
  <c r="C174" i="8"/>
  <c r="E224" i="8"/>
  <c r="B224" i="8"/>
  <c r="C224" i="8"/>
  <c r="B221" i="8"/>
  <c r="B220" i="8"/>
  <c r="B219" i="8"/>
  <c r="B218" i="8"/>
  <c r="B217" i="8"/>
  <c r="J217" i="8" s="1"/>
  <c r="E201" i="8"/>
  <c r="B201" i="8"/>
  <c r="C201" i="8"/>
  <c r="B198" i="8"/>
  <c r="B197" i="8"/>
  <c r="B196" i="8"/>
  <c r="B195" i="8"/>
  <c r="B194" i="8"/>
  <c r="J194" i="8" s="1"/>
  <c r="D178" i="8"/>
  <c r="A178" i="8"/>
  <c r="E176" i="8"/>
  <c r="B176" i="8"/>
  <c r="C178" i="8"/>
  <c r="C176" i="8"/>
  <c r="B173" i="8"/>
  <c r="B172" i="8"/>
  <c r="B171" i="8"/>
  <c r="B170" i="8"/>
  <c r="B169" i="8"/>
  <c r="J169" i="8" s="1"/>
  <c r="A153" i="8"/>
  <c r="D153" i="8"/>
  <c r="E151" i="8"/>
  <c r="B151" i="8"/>
  <c r="C153" i="8"/>
  <c r="C151" i="8"/>
  <c r="B148" i="8"/>
  <c r="B147" i="8"/>
  <c r="B146" i="8"/>
  <c r="B145" i="8"/>
  <c r="B144" i="8"/>
  <c r="J144" i="8" s="1"/>
  <c r="D129" i="8"/>
  <c r="A129" i="8"/>
  <c r="E127" i="8"/>
  <c r="B127" i="8"/>
  <c r="C129" i="8"/>
  <c r="C127" i="8"/>
  <c r="B124" i="8"/>
  <c r="B123" i="8"/>
  <c r="B122" i="8"/>
  <c r="B121" i="8"/>
  <c r="B120" i="8"/>
  <c r="J120" i="8" s="1"/>
  <c r="D104" i="8"/>
  <c r="A104" i="8"/>
  <c r="E102" i="8"/>
  <c r="C104" i="8"/>
  <c r="C102" i="8"/>
  <c r="B102" i="8"/>
  <c r="B98" i="8"/>
  <c r="B97" i="8"/>
  <c r="B96" i="8"/>
  <c r="B95" i="8"/>
  <c r="J95" i="8" s="1"/>
  <c r="B99" i="8"/>
  <c r="E77" i="8"/>
  <c r="A79" i="8"/>
  <c r="C79" i="8"/>
  <c r="C77" i="8"/>
  <c r="B74" i="8"/>
  <c r="B73" i="8"/>
  <c r="B72" i="8"/>
  <c r="B71" i="8"/>
  <c r="B70" i="8"/>
  <c r="J70" i="8" s="1"/>
  <c r="D56" i="8"/>
  <c r="A56" i="8"/>
  <c r="F259" i="8"/>
  <c r="F257" i="8"/>
  <c r="F256" i="8"/>
  <c r="F254" i="8"/>
  <c r="F213" i="8"/>
  <c r="F211" i="8"/>
  <c r="F210" i="8"/>
  <c r="F208" i="8"/>
  <c r="F188" i="8"/>
  <c r="F186" i="8"/>
  <c r="F185" i="8"/>
  <c r="F183" i="8"/>
  <c r="F163" i="8"/>
  <c r="F161" i="8"/>
  <c r="F160" i="8"/>
  <c r="F158" i="8"/>
  <c r="F139" i="8"/>
  <c r="F137" i="8"/>
  <c r="F136" i="8"/>
  <c r="F134" i="8"/>
  <c r="F114" i="8"/>
  <c r="F112" i="8"/>
  <c r="F111" i="8"/>
  <c r="F109" i="8"/>
  <c r="F89" i="8"/>
  <c r="F87" i="8"/>
  <c r="F86" i="8"/>
  <c r="F84" i="8"/>
  <c r="F66" i="8"/>
  <c r="F64" i="8"/>
  <c r="F63" i="8"/>
  <c r="F61" i="8"/>
  <c r="F43" i="8"/>
  <c r="F41" i="8"/>
  <c r="F40" i="8"/>
  <c r="F38" i="8"/>
  <c r="F20" i="8"/>
  <c r="F18" i="8"/>
  <c r="F17" i="8"/>
  <c r="F15" i="8"/>
  <c r="F376" i="8"/>
  <c r="F351" i="8"/>
  <c r="F326" i="8"/>
  <c r="F301" i="8"/>
  <c r="F276" i="8"/>
  <c r="F253" i="8"/>
  <c r="F207" i="8"/>
  <c r="F182" i="8"/>
  <c r="F157" i="8"/>
  <c r="F133" i="8"/>
  <c r="F108" i="8"/>
  <c r="F83" i="8"/>
  <c r="F37" i="8"/>
  <c r="F60" i="8"/>
  <c r="F14" i="8"/>
  <c r="C245" i="8"/>
  <c r="E54" i="8"/>
  <c r="B54" i="8"/>
  <c r="C56" i="8"/>
  <c r="C54" i="8"/>
  <c r="B51" i="8"/>
  <c r="B50" i="8"/>
  <c r="B49" i="8"/>
  <c r="B48" i="8"/>
  <c r="B47" i="8"/>
  <c r="J47" i="8" s="1"/>
  <c r="D33" i="8"/>
  <c r="A33" i="8"/>
  <c r="C33" i="8"/>
  <c r="E31" i="8"/>
  <c r="C31" i="8"/>
  <c r="B31" i="8"/>
  <c r="J28" i="8"/>
  <c r="B27" i="8"/>
  <c r="J26" i="8"/>
  <c r="B25" i="8"/>
  <c r="B24" i="8"/>
  <c r="C368" i="8"/>
  <c r="C343" i="8"/>
  <c r="C318" i="8"/>
  <c r="C293" i="8"/>
  <c r="C268" i="8"/>
  <c r="C222" i="8"/>
  <c r="C199" i="8"/>
  <c r="C149" i="8"/>
  <c r="C125" i="8"/>
  <c r="C100" i="8"/>
  <c r="C75" i="8"/>
  <c r="C29" i="8"/>
  <c r="N60" i="8" l="1"/>
  <c r="V60" i="8"/>
  <c r="N133" i="8"/>
  <c r="V133" i="8"/>
  <c r="N253" i="8"/>
  <c r="V253" i="8"/>
  <c r="N351" i="8"/>
  <c r="V351" i="8"/>
  <c r="N18" i="8"/>
  <c r="V18" i="8"/>
  <c r="N41" i="8"/>
  <c r="V41" i="8"/>
  <c r="N64" i="8"/>
  <c r="V64" i="8"/>
  <c r="N87" i="8"/>
  <c r="V87" i="8"/>
  <c r="N112" i="8"/>
  <c r="V112" i="8"/>
  <c r="N137" i="8"/>
  <c r="V137" i="8"/>
  <c r="N161" i="8"/>
  <c r="V161" i="8"/>
  <c r="N186" i="8"/>
  <c r="V186" i="8"/>
  <c r="N211" i="8"/>
  <c r="V211" i="8"/>
  <c r="N257" i="8"/>
  <c r="V257" i="8"/>
  <c r="N37" i="8"/>
  <c r="V37" i="8"/>
  <c r="N157" i="8"/>
  <c r="V157" i="8"/>
  <c r="N276" i="8"/>
  <c r="V276" i="8"/>
  <c r="N376" i="8"/>
  <c r="V376" i="8"/>
  <c r="N20" i="8"/>
  <c r="V20" i="8"/>
  <c r="N43" i="8"/>
  <c r="V43" i="8"/>
  <c r="N66" i="8"/>
  <c r="V66" i="8"/>
  <c r="N89" i="8"/>
  <c r="V89" i="8"/>
  <c r="N114" i="8"/>
  <c r="V114" i="8"/>
  <c r="N139" i="8"/>
  <c r="V139" i="8"/>
  <c r="N163" i="8"/>
  <c r="V163" i="8"/>
  <c r="N188" i="8"/>
  <c r="V188" i="8"/>
  <c r="N213" i="8"/>
  <c r="V213" i="8"/>
  <c r="N259" i="8"/>
  <c r="V259" i="8"/>
  <c r="N83" i="8"/>
  <c r="V83" i="8"/>
  <c r="N182" i="8"/>
  <c r="V182" i="8"/>
  <c r="N301" i="8"/>
  <c r="V301" i="8"/>
  <c r="N15" i="8"/>
  <c r="V15" i="8"/>
  <c r="N38" i="8"/>
  <c r="V38" i="8"/>
  <c r="N61" i="8"/>
  <c r="V61" i="8"/>
  <c r="N84" i="8"/>
  <c r="V84" i="8"/>
  <c r="N109" i="8"/>
  <c r="V109" i="8"/>
  <c r="N134" i="8"/>
  <c r="V134" i="8"/>
  <c r="N158" i="8"/>
  <c r="V158" i="8"/>
  <c r="N183" i="8"/>
  <c r="V183" i="8"/>
  <c r="N208" i="8"/>
  <c r="V208" i="8"/>
  <c r="N254" i="8"/>
  <c r="V254" i="8"/>
  <c r="N14" i="8"/>
  <c r="V14" i="8"/>
  <c r="N108" i="8"/>
  <c r="V108" i="8"/>
  <c r="N207" i="8"/>
  <c r="V207" i="8"/>
  <c r="N326" i="8"/>
  <c r="V326" i="8"/>
  <c r="N17" i="8"/>
  <c r="V17" i="8"/>
  <c r="N40" i="8"/>
  <c r="V40" i="8"/>
  <c r="N63" i="8"/>
  <c r="V63" i="8"/>
  <c r="N86" i="8"/>
  <c r="V86" i="8"/>
  <c r="N111" i="8"/>
  <c r="V111" i="8"/>
  <c r="N136" i="8"/>
  <c r="V136" i="8"/>
  <c r="N160" i="8"/>
  <c r="V160" i="8"/>
  <c r="N185" i="8"/>
  <c r="V185" i="8"/>
  <c r="N210" i="8"/>
  <c r="V210" i="8"/>
  <c r="N256" i="8"/>
  <c r="V256" i="8"/>
  <c r="J365" i="8"/>
  <c r="R365" i="8"/>
  <c r="J366" i="8"/>
  <c r="R366" i="8"/>
  <c r="J367" i="8"/>
  <c r="R367" i="8"/>
  <c r="J338" i="8"/>
  <c r="R338" i="8"/>
  <c r="J342" i="8"/>
  <c r="R342" i="8"/>
  <c r="J340" i="8"/>
  <c r="R340" i="8"/>
  <c r="J341" i="8"/>
  <c r="R341" i="8"/>
  <c r="J317" i="8"/>
  <c r="R317" i="8"/>
  <c r="J316" i="8"/>
  <c r="R316" i="8"/>
  <c r="J315" i="8"/>
  <c r="R315" i="8"/>
  <c r="J290" i="8"/>
  <c r="R290" i="8"/>
  <c r="J291" i="8"/>
  <c r="R291" i="8"/>
  <c r="J292" i="8"/>
  <c r="R292" i="8"/>
  <c r="J265" i="8"/>
  <c r="R265" i="8"/>
  <c r="J266" i="8"/>
  <c r="R266" i="8"/>
  <c r="J267" i="8"/>
  <c r="R267" i="8"/>
  <c r="J244" i="8"/>
  <c r="R244" i="8"/>
  <c r="J242" i="8"/>
  <c r="R242" i="8"/>
  <c r="J243" i="8"/>
  <c r="R243" i="8"/>
  <c r="J219" i="8"/>
  <c r="R219" i="8"/>
  <c r="J220" i="8"/>
  <c r="R220" i="8"/>
  <c r="J221" i="8"/>
  <c r="R221" i="8"/>
  <c r="J196" i="8"/>
  <c r="R196" i="8"/>
  <c r="J197" i="8"/>
  <c r="R197" i="8"/>
  <c r="J198" i="8"/>
  <c r="R198" i="8"/>
  <c r="J173" i="8"/>
  <c r="R173" i="8"/>
  <c r="J172" i="8"/>
  <c r="R172" i="8"/>
  <c r="J148" i="8"/>
  <c r="R148" i="8"/>
  <c r="J147" i="8"/>
  <c r="R147" i="8"/>
  <c r="J146" i="8"/>
  <c r="R146" i="8"/>
  <c r="J122" i="8"/>
  <c r="R122" i="8"/>
  <c r="J123" i="8"/>
  <c r="R123" i="8"/>
  <c r="J124" i="8"/>
  <c r="R124" i="8"/>
  <c r="J97" i="8"/>
  <c r="R97" i="8"/>
  <c r="J99" i="8"/>
  <c r="R99" i="8"/>
  <c r="J98" i="8"/>
  <c r="R98" i="8"/>
  <c r="J72" i="8"/>
  <c r="R72" i="8"/>
  <c r="J73" i="8"/>
  <c r="R73" i="8"/>
  <c r="J74" i="8"/>
  <c r="R74" i="8"/>
  <c r="J49" i="8"/>
  <c r="R49" i="8"/>
  <c r="J50" i="8"/>
  <c r="R50" i="8"/>
  <c r="J51" i="8"/>
  <c r="R51" i="8"/>
  <c r="J24" i="8"/>
  <c r="R24" i="8"/>
  <c r="J25" i="8"/>
  <c r="R25" i="8"/>
  <c r="U24" i="8" s="1"/>
  <c r="J27" i="8"/>
  <c r="R27" i="8"/>
  <c r="J364" i="8"/>
  <c r="R364" i="8"/>
  <c r="J339" i="8"/>
  <c r="R339" i="8"/>
  <c r="J314" i="8"/>
  <c r="R314" i="8"/>
  <c r="J289" i="8"/>
  <c r="R289" i="8"/>
  <c r="J264" i="8"/>
  <c r="R264" i="8"/>
  <c r="J241" i="8"/>
  <c r="R241" i="8"/>
  <c r="J218" i="8"/>
  <c r="R218" i="8"/>
  <c r="J195" i="8"/>
  <c r="R195" i="8"/>
  <c r="J170" i="8"/>
  <c r="R170" i="8"/>
  <c r="U169" i="8" s="1"/>
  <c r="W177" i="8" s="1"/>
  <c r="J145" i="8"/>
  <c r="R145" i="8"/>
  <c r="J121" i="8"/>
  <c r="R121" i="8"/>
  <c r="J96" i="8"/>
  <c r="R96" i="8"/>
  <c r="J71" i="8"/>
  <c r="R71" i="8"/>
  <c r="J48" i="8"/>
  <c r="R48" i="8"/>
  <c r="U47" i="8" s="1"/>
  <c r="J171" i="8"/>
  <c r="R171" i="8"/>
  <c r="C6" i="8"/>
  <c r="C8" i="8"/>
  <c r="B5" i="8"/>
  <c r="J5" i="8" s="1"/>
  <c r="J4" i="8"/>
  <c r="B3" i="8"/>
  <c r="J3" i="8" s="1"/>
  <c r="B2" i="8"/>
  <c r="J2" i="8" s="1"/>
  <c r="W9" i="8" s="1"/>
  <c r="J1" i="8"/>
  <c r="U144" i="8" l="1"/>
  <c r="W152" i="8" s="1"/>
  <c r="U194" i="8"/>
  <c r="W202" i="8" s="1"/>
  <c r="U240" i="8"/>
  <c r="W248" i="8" s="1"/>
  <c r="U288" i="8"/>
  <c r="W296" i="8" s="1"/>
  <c r="U338" i="8"/>
  <c r="W346" i="8" s="1"/>
  <c r="U120" i="8"/>
  <c r="W128" i="8" s="1"/>
  <c r="U217" i="8"/>
  <c r="W225" i="8" s="1"/>
  <c r="U263" i="8"/>
  <c r="W271" i="8" s="1"/>
  <c r="U313" i="8"/>
  <c r="W321" i="8" s="1"/>
  <c r="U363" i="8"/>
  <c r="W371" i="8" s="1"/>
  <c r="U95" i="8"/>
  <c r="W103" i="8" s="1"/>
  <c r="U70" i="8"/>
  <c r="W78" i="8" s="1"/>
  <c r="W55" i="8"/>
  <c r="W32" i="8"/>
  <c r="R7" i="8"/>
  <c r="R175" i="8"/>
  <c r="G245" i="4"/>
  <c r="R246" i="8" l="1"/>
  <c r="R344" i="8"/>
  <c r="R319" i="8"/>
  <c r="R294" i="8"/>
  <c r="R269" i="8"/>
  <c r="R223" i="8"/>
  <c r="R200" i="8"/>
  <c r="R150" i="8"/>
  <c r="R126" i="8"/>
  <c r="R369" i="8"/>
  <c r="R101" i="8"/>
  <c r="R76" i="8"/>
  <c r="R53" i="8"/>
  <c r="R30" i="8"/>
  <c r="G228" i="4"/>
  <c r="G213" i="4"/>
  <c r="G196" i="4"/>
  <c r="G181" i="4"/>
  <c r="G164" i="4"/>
  <c r="G149" i="4"/>
  <c r="G132" i="4"/>
  <c r="G117" i="4"/>
  <c r="G100" i="4"/>
  <c r="G85" i="4"/>
  <c r="G68" i="4"/>
  <c r="G53" i="4"/>
  <c r="G36" i="4"/>
  <c r="G21" i="4"/>
  <c r="G4" i="4"/>
  <c r="B170" i="4"/>
  <c r="C239" i="6"/>
  <c r="C223" i="6"/>
  <c r="C209" i="6"/>
  <c r="C193" i="6"/>
  <c r="C178" i="6"/>
  <c r="C162" i="6"/>
  <c r="C147" i="6"/>
  <c r="C131" i="6"/>
  <c r="C116" i="6"/>
  <c r="C101" i="6"/>
  <c r="C86" i="6"/>
  <c r="C71" i="6"/>
  <c r="C57" i="6"/>
  <c r="C41" i="6"/>
  <c r="F73" i="6"/>
  <c r="F72" i="6"/>
  <c r="F71" i="6"/>
  <c r="F70" i="6"/>
  <c r="F69" i="6"/>
  <c r="Q18" i="4"/>
  <c r="AF27" i="1"/>
  <c r="P27" i="1" s="1"/>
  <c r="AF24" i="1"/>
  <c r="S24" i="1" s="1"/>
  <c r="AF21" i="1"/>
  <c r="AF18" i="1"/>
  <c r="P18" i="1" s="1"/>
  <c r="I14" i="3" s="1"/>
  <c r="AF15" i="1"/>
  <c r="S15" i="1" s="1"/>
  <c r="AF12" i="1"/>
  <c r="S12" i="1" s="1"/>
  <c r="AI9" i="1"/>
  <c r="A238" i="6"/>
  <c r="B238" i="6"/>
  <c r="A222" i="6"/>
  <c r="B223" i="6"/>
  <c r="B222" i="6"/>
  <c r="A208" i="6"/>
  <c r="B209" i="6"/>
  <c r="B208" i="6"/>
  <c r="A192" i="6"/>
  <c r="B192" i="6"/>
  <c r="A177" i="6"/>
  <c r="B177" i="6"/>
  <c r="A161" i="6"/>
  <c r="B161" i="6"/>
  <c r="A146" i="6"/>
  <c r="B146" i="6"/>
  <c r="A130" i="6"/>
  <c r="B130" i="6"/>
  <c r="A115" i="6"/>
  <c r="B115" i="6"/>
  <c r="A100" i="6"/>
  <c r="B100" i="6"/>
  <c r="A85" i="6"/>
  <c r="B85" i="6"/>
  <c r="A70" i="6"/>
  <c r="B70" i="6"/>
  <c r="A56" i="6"/>
  <c r="B56" i="6"/>
  <c r="A40" i="6"/>
  <c r="A26" i="6"/>
  <c r="A10" i="6"/>
  <c r="AM6" i="1"/>
  <c r="B40" i="6"/>
  <c r="C27" i="6"/>
  <c r="B26" i="6"/>
  <c r="C11" i="6"/>
  <c r="B10" i="6"/>
  <c r="B69" i="6" l="1"/>
  <c r="P15" i="1"/>
  <c r="T15" i="1" s="1"/>
  <c r="AI15" i="1" s="1"/>
  <c r="P24" i="1"/>
  <c r="T24" i="1" s="1"/>
  <c r="AI24" i="1" s="1"/>
  <c r="P12" i="1"/>
  <c r="T12" i="1" s="1"/>
  <c r="AI12" i="1" s="1"/>
  <c r="P21" i="1"/>
  <c r="AI21" i="1" s="1"/>
  <c r="S27" i="1"/>
  <c r="T27" i="1" s="1"/>
  <c r="AI27" i="1" s="1"/>
  <c r="A272" i="7"/>
  <c r="A271" i="7"/>
  <c r="A270" i="7"/>
  <c r="A269" i="7"/>
  <c r="A268" i="7"/>
  <c r="A267" i="7"/>
  <c r="A266" i="7"/>
  <c r="A265" i="7"/>
  <c r="A264" i="7"/>
  <c r="A263" i="7"/>
  <c r="A262" i="7"/>
  <c r="A261" i="7"/>
  <c r="A260" i="7"/>
  <c r="A259" i="7"/>
  <c r="A258" i="7"/>
  <c r="A257" i="7"/>
  <c r="A256" i="7"/>
  <c r="A255" i="7"/>
  <c r="A254" i="7"/>
  <c r="A253" i="7"/>
  <c r="A252" i="7"/>
  <c r="A251" i="7"/>
  <c r="A250" i="7"/>
  <c r="A249" i="7"/>
  <c r="A248" i="7"/>
  <c r="A247" i="7"/>
  <c r="A246" i="7"/>
  <c r="A245" i="7"/>
  <c r="A244" i="7"/>
  <c r="A243" i="7"/>
  <c r="A242" i="7"/>
  <c r="A241" i="7"/>
  <c r="A240" i="7"/>
  <c r="A239" i="7"/>
  <c r="A238" i="7"/>
  <c r="A237" i="7"/>
  <c r="A236" i="7"/>
  <c r="A235" i="7"/>
  <c r="A234" i="7"/>
  <c r="A233" i="7"/>
  <c r="A232" i="7"/>
  <c r="A231" i="7"/>
  <c r="A230" i="7"/>
  <c r="A229" i="7"/>
  <c r="A228" i="7"/>
  <c r="A227" i="7"/>
  <c r="A226" i="7"/>
  <c r="A225" i="7"/>
  <c r="A224" i="7"/>
  <c r="A223" i="7"/>
  <c r="A222" i="7"/>
  <c r="A221" i="7"/>
  <c r="A220" i="7"/>
  <c r="A219" i="7"/>
  <c r="A218" i="7"/>
  <c r="A217" i="7"/>
  <c r="A216" i="7"/>
  <c r="A215" i="7"/>
  <c r="A214" i="7"/>
  <c r="A213" i="7"/>
  <c r="A212" i="7"/>
  <c r="A211" i="7"/>
  <c r="A210" i="7"/>
  <c r="A209" i="7"/>
  <c r="A208" i="7"/>
  <c r="A207" i="7"/>
  <c r="A206" i="7"/>
  <c r="A205" i="7"/>
  <c r="A204" i="7"/>
  <c r="A203" i="7"/>
  <c r="A202" i="7"/>
  <c r="A201" i="7"/>
  <c r="A200" i="7"/>
  <c r="A199" i="7"/>
  <c r="A198" i="7"/>
  <c r="A197" i="7"/>
  <c r="A196" i="7"/>
  <c r="A195" i="7"/>
  <c r="A194" i="7"/>
  <c r="A193" i="7"/>
  <c r="A192" i="7"/>
  <c r="A191" i="7"/>
  <c r="A190" i="7"/>
  <c r="A189" i="7"/>
  <c r="A188" i="7"/>
  <c r="A187" i="7"/>
  <c r="A186" i="7"/>
  <c r="A185" i="7"/>
  <c r="A184" i="7"/>
  <c r="A183" i="7"/>
  <c r="A182" i="7"/>
  <c r="A181" i="7"/>
  <c r="A180" i="7"/>
  <c r="A179" i="7"/>
  <c r="A178" i="7"/>
  <c r="A177" i="7"/>
  <c r="A176" i="7"/>
  <c r="A175" i="7"/>
  <c r="A174" i="7"/>
  <c r="A173" i="7"/>
  <c r="A172" i="7"/>
  <c r="A171" i="7"/>
  <c r="A170" i="7"/>
  <c r="A169" i="7"/>
  <c r="A168" i="7"/>
  <c r="A167" i="7"/>
  <c r="A166" i="7"/>
  <c r="A165" i="7"/>
  <c r="A164" i="7"/>
  <c r="A163" i="7"/>
  <c r="A162" i="7"/>
  <c r="A161" i="7"/>
  <c r="A160" i="7"/>
  <c r="A159" i="7"/>
  <c r="A158" i="7"/>
  <c r="A157" i="7"/>
  <c r="A156" i="7"/>
  <c r="A155" i="7"/>
  <c r="A154" i="7"/>
  <c r="A153" i="7"/>
  <c r="A152" i="7"/>
  <c r="A151" i="7"/>
  <c r="A150" i="7"/>
  <c r="A149" i="7"/>
  <c r="A148" i="7"/>
  <c r="A147" i="7"/>
  <c r="A146" i="7"/>
  <c r="A145" i="7"/>
  <c r="A144" i="7"/>
  <c r="A143" i="7"/>
  <c r="A142" i="7"/>
  <c r="A141" i="7"/>
  <c r="A140" i="7"/>
  <c r="A139" i="7"/>
  <c r="A138" i="7"/>
  <c r="A137" i="7"/>
  <c r="A136" i="7"/>
  <c r="A135" i="7"/>
  <c r="A134" i="7"/>
  <c r="A133" i="7"/>
  <c r="A132" i="7"/>
  <c r="A131" i="7"/>
  <c r="A130" i="7"/>
  <c r="A129" i="7"/>
  <c r="A128" i="7"/>
  <c r="A127" i="7"/>
  <c r="A126" i="7"/>
  <c r="A125" i="7"/>
  <c r="A124" i="7"/>
  <c r="A123" i="7"/>
  <c r="A122" i="7"/>
  <c r="A121" i="7"/>
  <c r="A120" i="7"/>
  <c r="A119" i="7"/>
  <c r="A118" i="7"/>
  <c r="A117" i="7"/>
  <c r="A116" i="7"/>
  <c r="A115" i="7"/>
  <c r="A114" i="7"/>
  <c r="A113" i="7"/>
  <c r="A112" i="7"/>
  <c r="A111" i="7"/>
  <c r="A110" i="7"/>
  <c r="A109" i="7"/>
  <c r="A108" i="7"/>
  <c r="A107" i="7"/>
  <c r="A106" i="7"/>
  <c r="A105" i="7"/>
  <c r="A104" i="7"/>
  <c r="A103" i="7"/>
  <c r="A102" i="7"/>
  <c r="A101" i="7"/>
  <c r="A100" i="7"/>
  <c r="A99" i="7"/>
  <c r="A98" i="7"/>
  <c r="A97" i="7"/>
  <c r="A96" i="7"/>
  <c r="A95" i="7"/>
  <c r="A94" i="7"/>
  <c r="A93" i="7"/>
  <c r="A92" i="7"/>
  <c r="A91" i="7"/>
  <c r="A90" i="7"/>
  <c r="A89" i="7"/>
  <c r="A88" i="7"/>
  <c r="A87" i="7"/>
  <c r="A86" i="7"/>
  <c r="A85" i="7"/>
  <c r="A84" i="7"/>
  <c r="A83" i="7"/>
  <c r="A82" i="7"/>
  <c r="A81" i="7"/>
  <c r="A80" i="7"/>
  <c r="A79" i="7"/>
  <c r="A78" i="7"/>
  <c r="A77" i="7"/>
  <c r="A76" i="7"/>
  <c r="A75" i="7"/>
  <c r="A74" i="7"/>
  <c r="A73" i="7"/>
  <c r="A72" i="7"/>
  <c r="A71" i="7"/>
  <c r="A70" i="7"/>
  <c r="A69" i="7"/>
  <c r="A68" i="7"/>
  <c r="A67" i="7"/>
  <c r="A66" i="7"/>
  <c r="A65" i="7"/>
  <c r="A64" i="7"/>
  <c r="A63" i="7"/>
  <c r="A62" i="7"/>
  <c r="A61" i="7"/>
  <c r="A60" i="7"/>
  <c r="A59" i="7"/>
  <c r="A58" i="7"/>
  <c r="A57" i="7"/>
  <c r="A56" i="7"/>
  <c r="A55" i="7"/>
  <c r="A54" i="7"/>
  <c r="A53" i="7"/>
  <c r="A52" i="7"/>
  <c r="A51" i="7"/>
  <c r="A50" i="7"/>
  <c r="A49" i="7"/>
  <c r="A48" i="7"/>
  <c r="A47" i="7"/>
  <c r="A46" i="7"/>
  <c r="A45" i="7"/>
  <c r="A44" i="7"/>
  <c r="A43" i="7"/>
  <c r="A42" i="7"/>
  <c r="A41" i="7"/>
  <c r="A40" i="7"/>
  <c r="A39" i="7"/>
  <c r="A38" i="7"/>
  <c r="A37" i="7"/>
  <c r="A36" i="7"/>
  <c r="A35" i="7"/>
  <c r="A34" i="7"/>
  <c r="A33" i="7"/>
  <c r="A32" i="7"/>
  <c r="A31" i="7"/>
  <c r="A30" i="7"/>
  <c r="A29" i="7"/>
  <c r="A28" i="7"/>
  <c r="A27" i="7"/>
  <c r="A26" i="7"/>
  <c r="A25" i="7"/>
  <c r="A24" i="7"/>
  <c r="A23" i="7"/>
  <c r="A22" i="7"/>
  <c r="A21" i="7"/>
  <c r="A20" i="7"/>
  <c r="A19" i="7"/>
  <c r="A18" i="7"/>
  <c r="A17" i="7"/>
  <c r="A16" i="7"/>
  <c r="A15" i="7"/>
  <c r="A14" i="7"/>
  <c r="A13" i="7"/>
  <c r="A12" i="7"/>
  <c r="A11" i="7"/>
  <c r="A10" i="7"/>
  <c r="A9" i="7"/>
  <c r="A8" i="7"/>
  <c r="A7" i="7"/>
  <c r="A6" i="7"/>
  <c r="A5" i="7"/>
  <c r="A4" i="7"/>
  <c r="A3" i="7"/>
  <c r="F30" i="1" l="1"/>
  <c r="AG30" i="1"/>
  <c r="AG1" i="1"/>
  <c r="X30" i="1"/>
  <c r="H230" i="6"/>
  <c r="H214" i="6"/>
  <c r="H200" i="6"/>
  <c r="H184" i="6"/>
  <c r="H169" i="6"/>
  <c r="H153" i="6"/>
  <c r="H138" i="6"/>
  <c r="H122" i="6"/>
  <c r="H107" i="6"/>
  <c r="H92" i="6"/>
  <c r="H77" i="6"/>
  <c r="H62" i="6"/>
  <c r="A67" i="6"/>
  <c r="H64" i="6"/>
  <c r="H61" i="6"/>
  <c r="F241" i="6"/>
  <c r="F240" i="6"/>
  <c r="F239" i="6"/>
  <c r="F238" i="6"/>
  <c r="F237" i="6"/>
  <c r="A235" i="6"/>
  <c r="H232" i="6"/>
  <c r="H229" i="6"/>
  <c r="F225" i="6"/>
  <c r="F224" i="6"/>
  <c r="F223" i="6"/>
  <c r="F222" i="6"/>
  <c r="F221" i="6"/>
  <c r="A219" i="6"/>
  <c r="H216" i="6"/>
  <c r="H213" i="6"/>
  <c r="F211" i="6"/>
  <c r="F210" i="6"/>
  <c r="F209" i="6"/>
  <c r="F208" i="6"/>
  <c r="F207" i="6"/>
  <c r="A205" i="6"/>
  <c r="H202" i="6"/>
  <c r="H199" i="6"/>
  <c r="A189" i="6"/>
  <c r="F195" i="6"/>
  <c r="F194" i="6"/>
  <c r="F193" i="6"/>
  <c r="F192" i="6"/>
  <c r="F191" i="6"/>
  <c r="H186" i="6"/>
  <c r="H183" i="6"/>
  <c r="F180" i="6"/>
  <c r="F179" i="6"/>
  <c r="F178" i="6"/>
  <c r="F177" i="6"/>
  <c r="F176" i="6"/>
  <c r="A174" i="6"/>
  <c r="H171" i="6"/>
  <c r="H168" i="6"/>
  <c r="F164" i="6"/>
  <c r="F163" i="6"/>
  <c r="F162" i="6"/>
  <c r="F161" i="6"/>
  <c r="F160" i="6"/>
  <c r="A158" i="6"/>
  <c r="H155" i="6"/>
  <c r="H152" i="6"/>
  <c r="F149" i="6"/>
  <c r="F148" i="6"/>
  <c r="F145" i="6"/>
  <c r="F147" i="6"/>
  <c r="F146" i="6"/>
  <c r="A143" i="6"/>
  <c r="H140" i="6"/>
  <c r="H137" i="6"/>
  <c r="F133" i="6"/>
  <c r="F132" i="6"/>
  <c r="F131" i="6"/>
  <c r="F130" i="6"/>
  <c r="F129" i="6"/>
  <c r="A127" i="6"/>
  <c r="H124" i="6"/>
  <c r="H121" i="6"/>
  <c r="F118" i="6"/>
  <c r="F117" i="6"/>
  <c r="F116" i="6"/>
  <c r="F115" i="6"/>
  <c r="F114" i="6"/>
  <c r="A112" i="6"/>
  <c r="H109" i="6"/>
  <c r="H106" i="6"/>
  <c r="F103" i="6"/>
  <c r="F102" i="6"/>
  <c r="F101" i="6"/>
  <c r="F100" i="6"/>
  <c r="F99" i="6"/>
  <c r="A97" i="6"/>
  <c r="H94" i="6"/>
  <c r="H91" i="6"/>
  <c r="F88" i="6"/>
  <c r="F87" i="6"/>
  <c r="F86" i="6"/>
  <c r="F85" i="6"/>
  <c r="F84" i="6"/>
  <c r="A82" i="6"/>
  <c r="H79" i="6"/>
  <c r="H76" i="6"/>
  <c r="F59" i="6"/>
  <c r="F58" i="6"/>
  <c r="F57" i="6"/>
  <c r="F56" i="6"/>
  <c r="F55" i="6"/>
  <c r="A53" i="6"/>
  <c r="H50" i="6"/>
  <c r="H48" i="6"/>
  <c r="H47" i="6"/>
  <c r="A37" i="6"/>
  <c r="H34" i="6"/>
  <c r="H32" i="6"/>
  <c r="H31" i="6"/>
  <c r="F43" i="6"/>
  <c r="F42" i="6"/>
  <c r="F41" i="6"/>
  <c r="F40" i="6"/>
  <c r="F39" i="6"/>
  <c r="F29" i="6"/>
  <c r="F28" i="6"/>
  <c r="F27" i="6"/>
  <c r="F26" i="6"/>
  <c r="F25" i="6"/>
  <c r="A23" i="6"/>
  <c r="H20" i="6"/>
  <c r="H18" i="6"/>
  <c r="H17" i="6"/>
  <c r="F13" i="6"/>
  <c r="F12" i="6"/>
  <c r="F11" i="6"/>
  <c r="F10" i="6"/>
  <c r="F9" i="6" l="1"/>
  <c r="A7" i="6" l="1"/>
  <c r="H4" i="6"/>
  <c r="H2" i="6"/>
  <c r="H1" i="6"/>
  <c r="F14" i="6"/>
  <c r="AC30" i="1" l="1"/>
  <c r="AN38" i="1"/>
  <c r="AN41" i="1"/>
  <c r="AN44" i="1"/>
  <c r="AN47" i="1"/>
  <c r="AN50" i="1"/>
  <c r="AN53" i="1"/>
  <c r="AN35" i="1"/>
  <c r="AN12" i="1"/>
  <c r="AN15" i="1"/>
  <c r="AN18" i="1"/>
  <c r="AN21" i="1"/>
  <c r="AN24" i="1"/>
  <c r="AN27" i="1"/>
  <c r="AM53" i="1"/>
  <c r="AM50" i="1"/>
  <c r="AM47" i="1"/>
  <c r="B193" i="6" s="1"/>
  <c r="AM44" i="1"/>
  <c r="B178" i="6" s="1"/>
  <c r="AM41" i="1"/>
  <c r="B162" i="6" s="1"/>
  <c r="AM38" i="1"/>
  <c r="B147" i="6" s="1"/>
  <c r="AM35" i="1"/>
  <c r="B131" i="6" s="1"/>
  <c r="AM27" i="1"/>
  <c r="B116" i="6" s="1"/>
  <c r="AM24" i="1"/>
  <c r="B101" i="6" s="1"/>
  <c r="AM21" i="1"/>
  <c r="B86" i="6" s="1"/>
  <c r="AM18" i="1"/>
  <c r="B71" i="6" s="1"/>
  <c r="AM15" i="1"/>
  <c r="B57" i="6" s="1"/>
  <c r="AM12" i="1"/>
  <c r="B41" i="6" s="1"/>
  <c r="AM9" i="1"/>
  <c r="B27" i="6" s="1"/>
  <c r="AL53" i="1"/>
  <c r="AL50" i="1"/>
  <c r="AL47" i="1"/>
  <c r="AL44" i="1"/>
  <c r="AL41" i="1"/>
  <c r="AL38" i="1"/>
  <c r="AL35" i="1"/>
  <c r="AL27" i="1"/>
  <c r="AL24" i="1"/>
  <c r="AL21" i="1"/>
  <c r="AL18" i="1"/>
  <c r="AL15" i="1"/>
  <c r="AL12" i="1"/>
  <c r="AL9" i="1"/>
  <c r="AL6" i="1"/>
  <c r="AK56" i="1"/>
  <c r="G240" i="6" s="1"/>
  <c r="AK53" i="1"/>
  <c r="G224" i="6" s="1"/>
  <c r="AK50" i="1"/>
  <c r="G210" i="6" s="1"/>
  <c r="AK47" i="1"/>
  <c r="G194" i="6" s="1"/>
  <c r="AK44" i="1"/>
  <c r="G179" i="6" s="1"/>
  <c r="AK41" i="1"/>
  <c r="G163" i="6" s="1"/>
  <c r="AK38" i="1"/>
  <c r="G148" i="6" s="1"/>
  <c r="AK35" i="1"/>
  <c r="G132" i="6" s="1"/>
  <c r="AK27" i="1"/>
  <c r="G117" i="6" s="1"/>
  <c r="AK24" i="1"/>
  <c r="G102" i="6" s="1"/>
  <c r="AK21" i="1"/>
  <c r="G87" i="6" s="1"/>
  <c r="AK18" i="1"/>
  <c r="G72" i="6" s="1"/>
  <c r="AK15" i="1"/>
  <c r="G58" i="6" s="1"/>
  <c r="AK12" i="1"/>
  <c r="G42" i="6" s="1"/>
  <c r="AK9" i="1"/>
  <c r="G28" i="6" s="1"/>
  <c r="AK6" i="1"/>
  <c r="AJ56" i="1"/>
  <c r="G241" i="6" s="1"/>
  <c r="AJ53" i="1"/>
  <c r="G225" i="6" s="1"/>
  <c r="AJ50" i="1"/>
  <c r="G211" i="6" s="1"/>
  <c r="AJ47" i="1"/>
  <c r="G195" i="6" s="1"/>
  <c r="AJ44" i="1"/>
  <c r="G180" i="6" s="1"/>
  <c r="AJ41" i="1"/>
  <c r="G164" i="6" s="1"/>
  <c r="AJ38" i="1"/>
  <c r="G149" i="6" s="1"/>
  <c r="AJ35" i="1"/>
  <c r="G133" i="6" s="1"/>
  <c r="AJ27" i="1"/>
  <c r="G118" i="6" s="1"/>
  <c r="AJ24" i="1"/>
  <c r="G103" i="6" s="1"/>
  <c r="AJ21" i="1"/>
  <c r="G88" i="6" s="1"/>
  <c r="AJ18" i="1"/>
  <c r="G73" i="6" s="1"/>
  <c r="AJ15" i="1"/>
  <c r="G59" i="6" s="1"/>
  <c r="AJ12" i="1"/>
  <c r="G43" i="6" s="1"/>
  <c r="AJ9" i="1"/>
  <c r="G29" i="6" s="1"/>
  <c r="AJ6" i="1"/>
  <c r="G162" i="6"/>
  <c r="G116" i="6"/>
  <c r="G101" i="6"/>
  <c r="G86" i="6"/>
  <c r="G71" i="6"/>
  <c r="G57" i="6"/>
  <c r="G41" i="6"/>
  <c r="G27" i="6"/>
  <c r="AH56" i="1"/>
  <c r="G238" i="6" s="1"/>
  <c r="AH53" i="1"/>
  <c r="G222" i="6" s="1"/>
  <c r="AH50" i="1"/>
  <c r="G208" i="6" s="1"/>
  <c r="AH47" i="1"/>
  <c r="AH44" i="1"/>
  <c r="G177" i="6" s="1"/>
  <c r="AH41" i="1"/>
  <c r="G161" i="6" s="1"/>
  <c r="G146" i="6"/>
  <c r="G130" i="6"/>
  <c r="AH27" i="1"/>
  <c r="G115" i="6" s="1"/>
  <c r="AH24" i="1"/>
  <c r="AH21" i="1"/>
  <c r="G85" i="6" s="1"/>
  <c r="AH18" i="1"/>
  <c r="G70" i="6" s="1"/>
  <c r="AH15" i="1"/>
  <c r="G56" i="6" s="1"/>
  <c r="AH12" i="1"/>
  <c r="G40" i="6" s="1"/>
  <c r="G26" i="6"/>
  <c r="AH6" i="1"/>
  <c r="AG53" i="1"/>
  <c r="G221" i="6" s="1"/>
  <c r="AG35" i="1"/>
  <c r="G129" i="6" s="1"/>
  <c r="AG18" i="1"/>
  <c r="G69" i="6" s="1"/>
  <c r="AG15" i="1"/>
  <c r="G55" i="6" s="1"/>
  <c r="AG12" i="1"/>
  <c r="G39" i="6" s="1"/>
  <c r="AG6" i="1"/>
  <c r="AG38" i="1"/>
  <c r="G145" i="6" s="1"/>
  <c r="AG56" i="1"/>
  <c r="G237" i="6" s="1"/>
  <c r="AG50" i="1"/>
  <c r="G207" i="6" s="1"/>
  <c r="AG47" i="1"/>
  <c r="G191" i="6" s="1"/>
  <c r="AG44" i="1"/>
  <c r="G176" i="6" s="1"/>
  <c r="AG41" i="1"/>
  <c r="G160" i="6" s="1"/>
  <c r="AG9" i="1"/>
  <c r="G25" i="6" s="1"/>
  <c r="AG27" i="1"/>
  <c r="G114" i="6" s="1"/>
  <c r="AG24" i="1"/>
  <c r="G99" i="6" s="1"/>
  <c r="AG21" i="1"/>
  <c r="G84" i="6" s="1"/>
  <c r="AF56" i="1"/>
  <c r="AF53" i="1"/>
  <c r="AF50" i="1"/>
  <c r="AF44" i="1"/>
  <c r="AF41" i="1"/>
  <c r="AF35" i="1"/>
  <c r="B114" i="6"/>
  <c r="B99" i="6"/>
  <c r="B84" i="6"/>
  <c r="B55" i="6"/>
  <c r="B39" i="6"/>
  <c r="B25" i="6"/>
  <c r="G100" i="6" l="1"/>
  <c r="G192" i="6"/>
  <c r="B237" i="6"/>
  <c r="S56" i="1"/>
  <c r="P56" i="1"/>
  <c r="B191" i="6"/>
  <c r="S47" i="1"/>
  <c r="P47" i="1"/>
  <c r="B207" i="6"/>
  <c r="S50" i="1"/>
  <c r="P50" i="1"/>
  <c r="B221" i="6"/>
  <c r="S53" i="1"/>
  <c r="P53" i="1"/>
  <c r="P38" i="1"/>
  <c r="S38" i="1"/>
  <c r="P35" i="1"/>
  <c r="S35" i="1"/>
  <c r="B176" i="6"/>
  <c r="P44" i="1"/>
  <c r="S44" i="1"/>
  <c r="B160" i="6"/>
  <c r="S41" i="1"/>
  <c r="P41" i="1"/>
  <c r="B145" i="6"/>
  <c r="B129" i="6"/>
  <c r="AI6" i="1"/>
  <c r="G11" i="6" s="1"/>
  <c r="B9" i="6"/>
  <c r="G10" i="6"/>
  <c r="G13" i="6"/>
  <c r="G12" i="6"/>
  <c r="G9" i="6"/>
  <c r="B11" i="6"/>
  <c r="AB56" i="1"/>
  <c r="AB53" i="1"/>
  <c r="AB50" i="1"/>
  <c r="AB47" i="1"/>
  <c r="AB44" i="1"/>
  <c r="AB41" i="1"/>
  <c r="AB38" i="1"/>
  <c r="AB35" i="1"/>
  <c r="AD38" i="1"/>
  <c r="AD41" i="1"/>
  <c r="AD44" i="1"/>
  <c r="AD47" i="1"/>
  <c r="AD50" i="1"/>
  <c r="AD53" i="1"/>
  <c r="AD56" i="1"/>
  <c r="AD35" i="1"/>
  <c r="AB27" i="1"/>
  <c r="AB21" i="1"/>
  <c r="AB18" i="1"/>
  <c r="AB15" i="1"/>
  <c r="AB12" i="1"/>
  <c r="AB9" i="1"/>
  <c r="AD12" i="1"/>
  <c r="AD15" i="1"/>
  <c r="AD18" i="1"/>
  <c r="AD21" i="1"/>
  <c r="AD24" i="1"/>
  <c r="AD27" i="1"/>
  <c r="AD9" i="1"/>
  <c r="T10" i="8"/>
  <c r="AD6" i="1"/>
  <c r="AC8" i="1"/>
  <c r="T38" i="1" l="1"/>
  <c r="AI38" i="1" s="1"/>
  <c r="G147" i="6" s="1"/>
  <c r="T47" i="1"/>
  <c r="AI47" i="1" s="1"/>
  <c r="G193" i="6" s="1"/>
  <c r="T56" i="1"/>
  <c r="AI56" i="1" s="1"/>
  <c r="G239" i="6" s="1"/>
  <c r="T35" i="1"/>
  <c r="AI35" i="1" s="1"/>
  <c r="G131" i="6" s="1"/>
  <c r="T53" i="1"/>
  <c r="AI53" i="1" s="1"/>
  <c r="G223" i="6" s="1"/>
  <c r="T50" i="1"/>
  <c r="AI50" i="1" s="1"/>
  <c r="G209" i="6" s="1"/>
  <c r="T44" i="1"/>
  <c r="AI44" i="1" s="1"/>
  <c r="G178" i="6" s="1"/>
  <c r="T41" i="1"/>
  <c r="AI41" i="1" s="1"/>
  <c r="V1" i="1"/>
  <c r="AD30" i="1" s="1"/>
  <c r="AD1" i="1"/>
  <c r="S199" i="4" l="1"/>
  <c r="H31" i="3"/>
  <c r="C30" i="1"/>
  <c r="B2" i="3"/>
  <c r="F221" i="4" l="1"/>
  <c r="D21" i="2" l="1"/>
  <c r="D22" i="2"/>
  <c r="D23" i="2"/>
  <c r="D24" i="2"/>
  <c r="D25" i="2"/>
  <c r="D26" i="2"/>
  <c r="D27" i="2"/>
  <c r="D28" i="2"/>
  <c r="D34" i="2"/>
  <c r="D35" i="2"/>
  <c r="D36" i="2"/>
  <c r="D37" i="2"/>
  <c r="D38" i="2"/>
  <c r="D39" i="2"/>
  <c r="D40" i="2"/>
  <c r="D43" i="2"/>
  <c r="D44" i="2"/>
  <c r="D45" i="2"/>
  <c r="D46" i="2"/>
  <c r="D47" i="2"/>
  <c r="D48" i="2"/>
  <c r="D49" i="2"/>
  <c r="D50" i="2"/>
  <c r="D51" i="2"/>
  <c r="D52" i="2"/>
  <c r="D53" i="2"/>
  <c r="D54" i="2"/>
  <c r="D55" i="2"/>
  <c r="D56" i="2"/>
  <c r="D57" i="2"/>
  <c r="D58" i="2"/>
  <c r="D59" i="2"/>
  <c r="D60" i="2"/>
  <c r="D61" i="2"/>
  <c r="D62" i="2"/>
  <c r="D63" i="2"/>
  <c r="D64" i="2"/>
  <c r="D65" i="2"/>
  <c r="D66" i="2"/>
  <c r="D67" i="2"/>
  <c r="D68" i="2"/>
  <c r="D69" i="2"/>
  <c r="D70" i="2"/>
  <c r="D71" i="2"/>
  <c r="D72" i="2"/>
  <c r="D73" i="2"/>
  <c r="D74" i="2"/>
  <c r="D75" i="2"/>
  <c r="D76" i="2"/>
  <c r="D77" i="2"/>
  <c r="D78" i="2"/>
  <c r="D79" i="2"/>
  <c r="D80" i="2"/>
  <c r="D81" i="2"/>
  <c r="D82" i="2"/>
  <c r="D83" i="2"/>
  <c r="D84" i="2"/>
  <c r="D86" i="2"/>
  <c r="D87" i="2"/>
  <c r="D88" i="2"/>
  <c r="D89" i="2"/>
  <c r="D90" i="2"/>
  <c r="D91" i="2"/>
  <c r="D92" i="2"/>
  <c r="D93" i="2"/>
  <c r="D94" i="2"/>
  <c r="D98" i="2"/>
  <c r="D99" i="2"/>
  <c r="D100" i="2"/>
  <c r="D101" i="2"/>
  <c r="D102" i="2"/>
  <c r="D103" i="2"/>
  <c r="D104" i="2"/>
  <c r="D105" i="2"/>
  <c r="D106" i="2"/>
  <c r="D107" i="2"/>
  <c r="D108" i="2"/>
  <c r="D109" i="2"/>
  <c r="D110" i="2"/>
  <c r="D111" i="2"/>
  <c r="D112" i="2"/>
  <c r="D113" i="2"/>
  <c r="D114" i="2"/>
  <c r="D115" i="2"/>
  <c r="D116" i="2"/>
  <c r="D117" i="2"/>
  <c r="D118" i="2"/>
  <c r="D119" i="2"/>
  <c r="D120" i="2"/>
  <c r="D121" i="2"/>
  <c r="D122" i="2"/>
  <c r="D123" i="2"/>
  <c r="D124" i="2"/>
  <c r="D125" i="2"/>
  <c r="D126" i="2"/>
  <c r="D127" i="2"/>
  <c r="D128" i="2"/>
  <c r="D129" i="2"/>
  <c r="D130" i="2"/>
  <c r="D131" i="2"/>
  <c r="D132" i="2"/>
  <c r="D133" i="2"/>
  <c r="D134" i="2"/>
  <c r="D135" i="2"/>
  <c r="D136" i="2"/>
  <c r="D137" i="2"/>
  <c r="D138" i="2"/>
  <c r="D139" i="2"/>
  <c r="D140" i="2"/>
  <c r="D142" i="2"/>
  <c r="D143" i="2"/>
  <c r="D144" i="2"/>
  <c r="D145" i="2"/>
  <c r="D146" i="2"/>
  <c r="D147" i="2"/>
  <c r="D148" i="2"/>
  <c r="D149" i="2"/>
  <c r="D150" i="2"/>
  <c r="D151" i="2"/>
  <c r="D152" i="2"/>
  <c r="D153" i="2"/>
  <c r="D154" i="2"/>
  <c r="D155" i="2"/>
  <c r="D156" i="2"/>
  <c r="D157" i="2"/>
  <c r="D158" i="2"/>
  <c r="D159" i="2"/>
  <c r="D160" i="2"/>
  <c r="D161" i="2"/>
  <c r="D162" i="2"/>
  <c r="D163" i="2"/>
  <c r="D164" i="2"/>
  <c r="D165" i="2"/>
  <c r="D166" i="2"/>
  <c r="D167" i="2"/>
  <c r="D168" i="2"/>
  <c r="D169" i="2"/>
  <c r="D170" i="2"/>
  <c r="D171" i="2"/>
  <c r="D172" i="2"/>
  <c r="D173" i="2"/>
  <c r="D174" i="2"/>
  <c r="D175" i="2"/>
  <c r="D176" i="2"/>
  <c r="D177" i="2"/>
  <c r="D178" i="2"/>
  <c r="D180" i="2"/>
  <c r="D181" i="2"/>
  <c r="D182" i="2"/>
  <c r="D183" i="2"/>
  <c r="D184" i="2"/>
  <c r="D185" i="2"/>
  <c r="D186" i="2"/>
  <c r="D187" i="2"/>
  <c r="D188" i="2"/>
  <c r="D189" i="2"/>
  <c r="D190" i="2"/>
  <c r="D191" i="2"/>
  <c r="D192" i="2"/>
  <c r="D193" i="2"/>
  <c r="D194" i="2"/>
  <c r="D195" i="2"/>
  <c r="D196" i="2"/>
  <c r="D197" i="2"/>
  <c r="D198" i="2"/>
  <c r="D199" i="2"/>
  <c r="D200" i="2"/>
  <c r="D201" i="2"/>
  <c r="D202" i="2"/>
  <c r="D203" i="2"/>
  <c r="D204" i="2"/>
  <c r="D205" i="2"/>
  <c r="D206" i="2"/>
  <c r="D207" i="2"/>
  <c r="D208" i="2"/>
  <c r="D209" i="2"/>
  <c r="D210" i="2"/>
  <c r="D211" i="2"/>
  <c r="D212" i="2"/>
  <c r="D213" i="2"/>
  <c r="D214" i="2"/>
  <c r="D215" i="2"/>
  <c r="D216" i="2"/>
  <c r="D217" i="2"/>
  <c r="D218" i="2"/>
  <c r="D219" i="2"/>
  <c r="D220" i="2"/>
  <c r="D221" i="2"/>
  <c r="D222" i="2"/>
  <c r="D223" i="2"/>
  <c r="D224" i="2"/>
  <c r="D225" i="2"/>
  <c r="D226" i="2"/>
  <c r="D227" i="2"/>
  <c r="D228" i="2"/>
  <c r="D230" i="2"/>
  <c r="D231" i="2"/>
  <c r="D232" i="2"/>
  <c r="D233" i="2"/>
  <c r="D234" i="2"/>
  <c r="D235" i="2"/>
  <c r="D236" i="2"/>
  <c r="D237" i="2"/>
  <c r="D238" i="2"/>
  <c r="D239" i="2"/>
  <c r="D241" i="2"/>
  <c r="D242" i="2"/>
  <c r="D243" i="2"/>
  <c r="D245" i="2"/>
  <c r="D246" i="2"/>
  <c r="D247" i="2"/>
  <c r="D248" i="2"/>
  <c r="D249" i="2"/>
  <c r="D250" i="2"/>
  <c r="D251" i="2"/>
  <c r="D252" i="2"/>
  <c r="D253" i="2"/>
  <c r="D254" i="2"/>
  <c r="D255" i="2"/>
  <c r="D256" i="2"/>
  <c r="D257" i="2"/>
  <c r="D258" i="2"/>
  <c r="D259" i="2"/>
  <c r="D260" i="2"/>
  <c r="D261" i="2"/>
  <c r="D262" i="2"/>
  <c r="D263" i="2"/>
  <c r="D264" i="2"/>
  <c r="D265" i="2"/>
  <c r="D266" i="2"/>
  <c r="D4" i="2"/>
  <c r="D269" i="2"/>
  <c r="D2" i="2"/>
  <c r="D270" i="2"/>
  <c r="D271" i="2"/>
  <c r="D272" i="2"/>
  <c r="D11" i="2"/>
  <c r="D273" i="2"/>
  <c r="D6" i="2"/>
  <c r="D276" i="2"/>
  <c r="D5" i="2"/>
  <c r="D3" i="2"/>
  <c r="D277" i="2"/>
  <c r="D18" i="2"/>
  <c r="D1" i="2"/>
  <c r="D12" i="2"/>
  <c r="D7" i="2"/>
  <c r="D19" i="2"/>
  <c r="D13" i="2"/>
  <c r="D282" i="2"/>
  <c r="D283" i="2"/>
  <c r="D284" i="2"/>
  <c r="D20" i="2"/>
  <c r="D285" i="2"/>
  <c r="D8" i="2"/>
  <c r="D9" i="2"/>
  <c r="D10" i="2"/>
  <c r="D14" i="2"/>
  <c r="D15" i="2"/>
  <c r="D16" i="2"/>
  <c r="D17" i="2"/>
  <c r="O91" i="4" l="1"/>
  <c r="K73" i="4"/>
  <c r="B251" i="4"/>
  <c r="B234" i="4"/>
  <c r="B219" i="4"/>
  <c r="B202" i="4"/>
  <c r="B187" i="4"/>
  <c r="B155" i="4"/>
  <c r="B138" i="4"/>
  <c r="B123" i="4"/>
  <c r="B106" i="4"/>
  <c r="B91" i="4"/>
  <c r="B74" i="4"/>
  <c r="B59" i="4"/>
  <c r="H34" i="4"/>
  <c r="B42" i="4"/>
  <c r="B27" i="4"/>
  <c r="B10" i="4"/>
  <c r="F254" i="4" l="1"/>
  <c r="F253" i="4"/>
  <c r="F252" i="4"/>
  <c r="F251" i="4"/>
  <c r="F250" i="4"/>
  <c r="B254" i="4"/>
  <c r="B250" i="4"/>
  <c r="A248" i="4"/>
  <c r="H243" i="4"/>
  <c r="H244" i="4"/>
  <c r="H242" i="4"/>
  <c r="F237" i="4"/>
  <c r="F236" i="4"/>
  <c r="F235" i="4"/>
  <c r="F234" i="4"/>
  <c r="F233" i="4"/>
  <c r="B237" i="4"/>
  <c r="B233" i="4"/>
  <c r="A231" i="4"/>
  <c r="H227" i="4"/>
  <c r="H226" i="4"/>
  <c r="H225" i="4"/>
  <c r="F222" i="4"/>
  <c r="F220" i="4"/>
  <c r="F219" i="4"/>
  <c r="F218" i="4"/>
  <c r="B222" i="4"/>
  <c r="B218" i="4"/>
  <c r="A216" i="4"/>
  <c r="H212" i="4"/>
  <c r="H211" i="4"/>
  <c r="H210" i="4"/>
  <c r="F205" i="4"/>
  <c r="F204" i="4"/>
  <c r="F203" i="4"/>
  <c r="F202" i="4"/>
  <c r="F201" i="4"/>
  <c r="B205" i="4"/>
  <c r="B201" i="4"/>
  <c r="A199" i="4"/>
  <c r="H195" i="4"/>
  <c r="H194" i="4"/>
  <c r="H193" i="4"/>
  <c r="F189" i="4"/>
  <c r="F172" i="4"/>
  <c r="F190" i="4"/>
  <c r="F188" i="4"/>
  <c r="F187" i="4"/>
  <c r="F186" i="4"/>
  <c r="B190" i="4"/>
  <c r="B186" i="4"/>
  <c r="A184" i="4"/>
  <c r="H180" i="4"/>
  <c r="H179" i="4"/>
  <c r="H178" i="4"/>
  <c r="F173" i="4"/>
  <c r="F171" i="4"/>
  <c r="F170" i="4"/>
  <c r="F169" i="4"/>
  <c r="B173" i="4"/>
  <c r="B169" i="4"/>
  <c r="A167" i="4"/>
  <c r="H163" i="4"/>
  <c r="H162" i="4"/>
  <c r="H161" i="4"/>
  <c r="F158" i="4"/>
  <c r="F157" i="4"/>
  <c r="F156" i="4"/>
  <c r="F155" i="4"/>
  <c r="F154" i="4"/>
  <c r="B158" i="4"/>
  <c r="B154" i="4"/>
  <c r="A152" i="4"/>
  <c r="H148" i="4"/>
  <c r="H147" i="4"/>
  <c r="H146" i="4"/>
  <c r="B141" i="4"/>
  <c r="F141" i="4"/>
  <c r="F140" i="4"/>
  <c r="F139" i="4"/>
  <c r="F138" i="4"/>
  <c r="F137" i="4"/>
  <c r="B137" i="4"/>
  <c r="A135" i="4"/>
  <c r="H131" i="4"/>
  <c r="H130" i="4"/>
  <c r="H129" i="4"/>
  <c r="F126" i="4"/>
  <c r="F125" i="4"/>
  <c r="F124" i="4"/>
  <c r="F123" i="4"/>
  <c r="F122" i="4"/>
  <c r="B126" i="4"/>
  <c r="B122" i="4"/>
  <c r="A120" i="4"/>
  <c r="H116" i="4"/>
  <c r="H115" i="4"/>
  <c r="H114" i="4"/>
  <c r="F109" i="4"/>
  <c r="F108" i="4"/>
  <c r="F107" i="4"/>
  <c r="F106" i="4"/>
  <c r="F105" i="4"/>
  <c r="B109" i="4"/>
  <c r="B105" i="4"/>
  <c r="A103" i="4"/>
  <c r="A88" i="4"/>
  <c r="H99" i="4"/>
  <c r="H98" i="4"/>
  <c r="H97" i="4"/>
  <c r="B94" i="4"/>
  <c r="F94" i="4"/>
  <c r="F93" i="4"/>
  <c r="F92" i="4"/>
  <c r="F91" i="4"/>
  <c r="F90" i="4"/>
  <c r="B90" i="4"/>
  <c r="H84" i="4"/>
  <c r="H83" i="4"/>
  <c r="H82" i="4"/>
  <c r="H65" i="4"/>
  <c r="B77" i="4"/>
  <c r="F77" i="4"/>
  <c r="F76" i="4"/>
  <c r="F75" i="4"/>
  <c r="F74" i="4"/>
  <c r="F73" i="4"/>
  <c r="B73" i="4"/>
  <c r="A71" i="4"/>
  <c r="H67" i="4"/>
  <c r="H66" i="4"/>
  <c r="B45" i="4"/>
  <c r="B62" i="4"/>
  <c r="F62" i="4"/>
  <c r="F61" i="4"/>
  <c r="F60" i="4"/>
  <c r="F59" i="4"/>
  <c r="F58" i="4"/>
  <c r="B58" i="4"/>
  <c r="B41" i="4"/>
  <c r="A56" i="4"/>
  <c r="H51" i="4"/>
  <c r="H52" i="4"/>
  <c r="H50" i="4"/>
  <c r="F45" i="4"/>
  <c r="F44" i="4"/>
  <c r="F43" i="4"/>
  <c r="F42" i="4"/>
  <c r="F41" i="4"/>
  <c r="F30" i="4"/>
  <c r="F29" i="4"/>
  <c r="A39" i="4"/>
  <c r="H35" i="4"/>
  <c r="H33" i="4"/>
  <c r="B30" i="4"/>
  <c r="F28" i="4"/>
  <c r="F27" i="4"/>
  <c r="F26" i="4"/>
  <c r="B26" i="4"/>
  <c r="A24" i="4"/>
  <c r="H20" i="4"/>
  <c r="H19" i="4"/>
  <c r="H18" i="4"/>
  <c r="B9" i="4"/>
  <c r="F12" i="4"/>
  <c r="F9" i="4"/>
  <c r="F10" i="4"/>
  <c r="A7" i="4"/>
  <c r="H3" i="4"/>
  <c r="H2" i="4"/>
  <c r="H1" i="4"/>
  <c r="I31" i="3" l="1"/>
  <c r="I27" i="3"/>
  <c r="G29" i="3"/>
  <c r="H27" i="3"/>
  <c r="G25" i="3"/>
  <c r="I23" i="3"/>
  <c r="H23" i="3"/>
  <c r="G21" i="3"/>
  <c r="I19" i="3"/>
  <c r="H19" i="3"/>
  <c r="G17" i="3"/>
  <c r="I15" i="3"/>
  <c r="H15" i="3"/>
  <c r="G13" i="3"/>
  <c r="I11" i="3"/>
  <c r="H11" i="3"/>
  <c r="G10" i="3"/>
  <c r="G9" i="3"/>
  <c r="I7" i="3"/>
  <c r="I3" i="3"/>
  <c r="D31" i="3"/>
  <c r="H7" i="3"/>
  <c r="H3" i="3"/>
  <c r="G1" i="3"/>
  <c r="G5" i="3"/>
  <c r="C31" i="3"/>
  <c r="B29" i="3"/>
  <c r="D27" i="3"/>
  <c r="C27" i="3"/>
  <c r="B25" i="3"/>
  <c r="C23" i="3"/>
  <c r="B21" i="3"/>
  <c r="C19" i="3"/>
  <c r="B17" i="3"/>
  <c r="C15" i="3"/>
  <c r="C11" i="3"/>
  <c r="B9" i="3"/>
  <c r="B13" i="3"/>
  <c r="C7" i="3"/>
  <c r="B5" i="3"/>
  <c r="D3" i="3"/>
  <c r="C3" i="3"/>
  <c r="B1" i="3"/>
  <c r="S248" i="4" l="1"/>
  <c r="X252" i="4"/>
  <c r="X251" i="4"/>
  <c r="X250" i="4"/>
  <c r="T251" i="4"/>
  <c r="T250" i="4"/>
  <c r="Z244" i="4"/>
  <c r="Z243" i="4"/>
  <c r="Z242" i="4"/>
  <c r="X235" i="4"/>
  <c r="X234" i="4"/>
  <c r="X233" i="4"/>
  <c r="T234" i="4"/>
  <c r="T233" i="4"/>
  <c r="S231" i="4"/>
  <c r="Z227" i="4"/>
  <c r="Z226" i="4"/>
  <c r="Z225" i="4"/>
  <c r="X220" i="4"/>
  <c r="X219" i="4"/>
  <c r="X218" i="4"/>
  <c r="T219" i="4"/>
  <c r="T218" i="4"/>
  <c r="S216" i="4"/>
  <c r="Z212" i="4"/>
  <c r="Z211" i="4"/>
  <c r="Z210" i="4"/>
  <c r="X203" i="4"/>
  <c r="X202" i="4"/>
  <c r="X201" i="4"/>
  <c r="T202" i="4"/>
  <c r="T201" i="4"/>
  <c r="Z195" i="4"/>
  <c r="Z194" i="4"/>
  <c r="Z193" i="4"/>
  <c r="X188" i="4" l="1"/>
  <c r="Z180" i="4"/>
  <c r="X187" i="4"/>
  <c r="X186" i="4"/>
  <c r="T187" i="4"/>
  <c r="T186" i="4"/>
  <c r="S184" i="4"/>
  <c r="Z179" i="4"/>
  <c r="Z178" i="4"/>
  <c r="X171" i="4"/>
  <c r="X170" i="4"/>
  <c r="X169" i="4"/>
  <c r="T170" i="4"/>
  <c r="T169" i="4"/>
  <c r="S167" i="4"/>
  <c r="Z163" i="4"/>
  <c r="Z162" i="4"/>
  <c r="Z161" i="4"/>
  <c r="J152" i="4"/>
  <c r="Z131" i="4"/>
  <c r="X124" i="4"/>
  <c r="X123" i="4"/>
  <c r="X122" i="4"/>
  <c r="T123" i="4"/>
  <c r="T122" i="4"/>
  <c r="Z116" i="4"/>
  <c r="Z115" i="4"/>
  <c r="Z114" i="4"/>
  <c r="X107" i="4"/>
  <c r="X106" i="4"/>
  <c r="X105" i="4"/>
  <c r="T106" i="4"/>
  <c r="T105" i="4"/>
  <c r="S103" i="4"/>
  <c r="Z99" i="4"/>
  <c r="Z98" i="4"/>
  <c r="Z97" i="4"/>
  <c r="X92" i="4"/>
  <c r="X91" i="4"/>
  <c r="X90" i="4"/>
  <c r="T91" i="4"/>
  <c r="T90" i="4"/>
  <c r="S88" i="4"/>
  <c r="Z84" i="4"/>
  <c r="Z83" i="4"/>
  <c r="Z82" i="4"/>
  <c r="X75" i="4"/>
  <c r="X74" i="4"/>
  <c r="X73" i="4"/>
  <c r="T74" i="4"/>
  <c r="T73" i="4"/>
  <c r="S71" i="4"/>
  <c r="Z67" i="4"/>
  <c r="Z66" i="4"/>
  <c r="Z65" i="4"/>
  <c r="X60" i="4" l="1"/>
  <c r="X59" i="4"/>
  <c r="X58" i="4"/>
  <c r="T59" i="4"/>
  <c r="T58" i="4"/>
  <c r="S56" i="4"/>
  <c r="Z52" i="4"/>
  <c r="Z51" i="4"/>
  <c r="Z50" i="4"/>
  <c r="X43" i="4"/>
  <c r="X42" i="4"/>
  <c r="X41" i="4"/>
  <c r="T42" i="4"/>
  <c r="T41" i="4"/>
  <c r="Z35" i="4"/>
  <c r="S39" i="4"/>
  <c r="Z34" i="4"/>
  <c r="Z33" i="4"/>
  <c r="X28" i="4"/>
  <c r="X27" i="4"/>
  <c r="X26" i="4"/>
  <c r="T27" i="4"/>
  <c r="T26" i="4"/>
  <c r="S24" i="4"/>
  <c r="Z20" i="4"/>
  <c r="Z19" i="4"/>
  <c r="Z18" i="4"/>
  <c r="Z1" i="4"/>
  <c r="T10" i="4"/>
  <c r="X10" i="4"/>
  <c r="X9" i="4"/>
  <c r="T9" i="4"/>
  <c r="S7" i="4"/>
  <c r="Z3" i="4"/>
  <c r="Z2" i="4"/>
  <c r="O252" i="4"/>
  <c r="O251" i="4"/>
  <c r="O250" i="4"/>
  <c r="K251" i="4"/>
  <c r="K250" i="4"/>
  <c r="J250" i="4"/>
  <c r="J248" i="4"/>
  <c r="Q244" i="4"/>
  <c r="Q243" i="4"/>
  <c r="Q242" i="4"/>
  <c r="O235" i="4"/>
  <c r="O234" i="4"/>
  <c r="O233" i="4"/>
  <c r="K234" i="4"/>
  <c r="K233" i="4"/>
  <c r="J233" i="4"/>
  <c r="J231" i="4"/>
  <c r="Q227" i="4"/>
  <c r="Q226" i="4"/>
  <c r="Q225" i="4"/>
  <c r="O220" i="4"/>
  <c r="O219" i="4"/>
  <c r="O218" i="4"/>
  <c r="K219" i="4"/>
  <c r="K218" i="4"/>
  <c r="J218" i="4"/>
  <c r="J216" i="4"/>
  <c r="Q212" i="4"/>
  <c r="Q211" i="4"/>
  <c r="Q210" i="4"/>
  <c r="O203" i="4"/>
  <c r="O202" i="4"/>
  <c r="O201" i="4"/>
  <c r="K202" i="4"/>
  <c r="K201" i="4"/>
  <c r="J201" i="4"/>
  <c r="J199" i="4"/>
  <c r="Q195" i="4"/>
  <c r="Q194" i="4"/>
  <c r="Q193" i="4"/>
  <c r="O188" i="4"/>
  <c r="O187" i="4"/>
  <c r="O186" i="4"/>
  <c r="K187" i="4"/>
  <c r="K186" i="4"/>
  <c r="J186" i="4"/>
  <c r="J184" i="4"/>
  <c r="Q180" i="4"/>
  <c r="Q179" i="4"/>
  <c r="Q178" i="4"/>
  <c r="O171" i="4"/>
  <c r="O170" i="4"/>
  <c r="O169" i="4"/>
  <c r="K170" i="4"/>
  <c r="K169" i="4"/>
  <c r="J169" i="4"/>
  <c r="J167" i="4"/>
  <c r="Q163" i="4"/>
  <c r="Q162" i="4"/>
  <c r="Q161" i="4"/>
  <c r="O156" i="4"/>
  <c r="O155" i="4"/>
  <c r="O154" i="4"/>
  <c r="K155" i="4"/>
  <c r="K154" i="4"/>
  <c r="J154" i="4"/>
  <c r="Q148" i="4"/>
  <c r="Q147" i="4"/>
  <c r="Q146" i="4"/>
  <c r="O139" i="4"/>
  <c r="O138" i="4"/>
  <c r="O137" i="4"/>
  <c r="K138" i="4"/>
  <c r="K137" i="4"/>
  <c r="J137" i="4"/>
  <c r="J135" i="4"/>
  <c r="Q131" i="4"/>
  <c r="Q130" i="4"/>
  <c r="Q129" i="4"/>
  <c r="O124" i="4" l="1"/>
  <c r="O123" i="4"/>
  <c r="O122" i="4"/>
  <c r="K123" i="4"/>
  <c r="K122" i="4"/>
  <c r="J122" i="4"/>
  <c r="J120" i="4"/>
  <c r="Q116" i="4"/>
  <c r="Q115" i="4"/>
  <c r="Q114" i="4"/>
  <c r="J103" i="4"/>
  <c r="K106" i="4"/>
  <c r="K91" i="4"/>
  <c r="O107" i="4"/>
  <c r="O106" i="4"/>
  <c r="O105" i="4"/>
  <c r="K105" i="4"/>
  <c r="J105" i="4"/>
  <c r="Q99" i="4"/>
  <c r="Q98" i="4"/>
  <c r="Q97" i="4"/>
  <c r="O92" i="4"/>
  <c r="O90" i="4"/>
  <c r="K90" i="4"/>
  <c r="J90" i="4"/>
  <c r="J88" i="4"/>
  <c r="Q84" i="4"/>
  <c r="Q83" i="4"/>
  <c r="Q82" i="4"/>
  <c r="O75" i="4"/>
  <c r="O74" i="4"/>
  <c r="O73" i="4"/>
  <c r="K74" i="4"/>
  <c r="J73" i="4"/>
  <c r="J71" i="4"/>
  <c r="Q67" i="4"/>
  <c r="Q66" i="4"/>
  <c r="Q65" i="4"/>
  <c r="O60" i="4"/>
  <c r="O59" i="4"/>
  <c r="O58" i="4"/>
  <c r="K59" i="4"/>
  <c r="K58" i="4"/>
  <c r="J58" i="4"/>
  <c r="J56" i="4"/>
  <c r="Q52" i="4"/>
  <c r="Q51" i="4"/>
  <c r="Q50" i="4"/>
  <c r="O43" i="4"/>
  <c r="O42" i="4"/>
  <c r="O41" i="4"/>
  <c r="K42" i="4"/>
  <c r="K41" i="4"/>
  <c r="J41" i="4"/>
  <c r="J39" i="4"/>
  <c r="Q35" i="4"/>
  <c r="Q34" i="4"/>
  <c r="Q33" i="4"/>
  <c r="Q19" i="4"/>
  <c r="Q20" i="4"/>
  <c r="J26" i="4"/>
  <c r="O28" i="4"/>
  <c r="O27" i="4"/>
  <c r="O26" i="4"/>
  <c r="K27" i="4"/>
  <c r="K26" i="4"/>
  <c r="J24" i="4"/>
  <c r="J9" i="4"/>
  <c r="O10" i="4"/>
  <c r="O9" i="4"/>
  <c r="K10" i="4"/>
  <c r="K9" i="4"/>
  <c r="J7" i="4"/>
  <c r="Q3" i="4"/>
  <c r="Q2" i="4"/>
  <c r="Q1" i="4"/>
  <c r="A29" i="3" l="1"/>
  <c r="G30" i="3" l="1"/>
  <c r="F31" i="3"/>
  <c r="F29" i="3"/>
  <c r="G26" i="3"/>
  <c r="F27" i="3"/>
  <c r="F25" i="3"/>
  <c r="G22" i="3"/>
  <c r="F23" i="3"/>
  <c r="F21" i="3"/>
  <c r="G18" i="3"/>
  <c r="F19" i="3"/>
  <c r="F17" i="3"/>
  <c r="G14" i="3"/>
  <c r="F15" i="3"/>
  <c r="F13" i="3"/>
  <c r="F11" i="3"/>
  <c r="F9" i="3"/>
  <c r="G6" i="3"/>
  <c r="F7" i="3"/>
  <c r="F5" i="3"/>
  <c r="G2" i="3"/>
  <c r="F3" i="3"/>
  <c r="F1" i="3"/>
  <c r="A1" i="3"/>
  <c r="B30" i="3"/>
  <c r="A31" i="3"/>
  <c r="B26" i="3"/>
  <c r="A27" i="3"/>
  <c r="A25" i="3"/>
  <c r="D23" i="3"/>
  <c r="B22" i="3"/>
  <c r="A23" i="3"/>
  <c r="A21" i="3"/>
  <c r="D19" i="3"/>
  <c r="B18" i="3"/>
  <c r="A19" i="3"/>
  <c r="A17" i="3"/>
  <c r="D15" i="3"/>
  <c r="B14" i="3"/>
  <c r="A15" i="3"/>
  <c r="A13" i="3"/>
  <c r="D11" i="3"/>
  <c r="A11" i="3"/>
  <c r="A9" i="3"/>
  <c r="D7" i="3"/>
  <c r="B6" i="3"/>
  <c r="A7" i="3"/>
  <c r="A5" i="3"/>
</calcChain>
</file>

<file path=xl/sharedStrings.xml><?xml version="1.0" encoding="utf-8"?>
<sst xmlns="http://schemas.openxmlformats.org/spreadsheetml/2006/main" count="3712" uniqueCount="1538">
  <si>
    <t>ORDER NO.</t>
  </si>
  <si>
    <t>TOPS</t>
  </si>
  <si>
    <t>COLOUR</t>
  </si>
  <si>
    <t>FILLER</t>
  </si>
  <si>
    <t>DWG. NO.</t>
  </si>
  <si>
    <t>SIZE W X D</t>
  </si>
  <si>
    <t>MIRROR</t>
  </si>
  <si>
    <t>SHIPPING</t>
  </si>
  <si>
    <t>DATE</t>
  </si>
  <si>
    <t>CAB. HDW.</t>
  </si>
  <si>
    <t>DWG NO.</t>
  </si>
  <si>
    <t>VALANCE</t>
  </si>
  <si>
    <t>DWG.NO.</t>
  </si>
  <si>
    <t>( QTY. )</t>
  </si>
  <si>
    <t>ITEMS</t>
  </si>
  <si>
    <t xml:space="preserve">DOOR STYLE </t>
  </si>
  <si>
    <t>MAPLE  OAK / MDF</t>
  </si>
  <si>
    <t>OF</t>
  </si>
  <si>
    <t>AHM 1000</t>
  </si>
  <si>
    <t>AHM 1100</t>
  </si>
  <si>
    <t>MAPLE</t>
  </si>
  <si>
    <t>OAK</t>
  </si>
  <si>
    <t>MDF</t>
  </si>
  <si>
    <t>AHM 1200</t>
  </si>
  <si>
    <t>AHM 1300</t>
  </si>
  <si>
    <t>AHM 1400</t>
  </si>
  <si>
    <t>AHM 1500</t>
  </si>
  <si>
    <t>AHM 1600</t>
  </si>
  <si>
    <t>AHM 1700</t>
  </si>
  <si>
    <t>AHM 1800</t>
  </si>
  <si>
    <t>AHM 1900</t>
  </si>
  <si>
    <t>AHM 2000</t>
  </si>
  <si>
    <t>AHM 2100</t>
  </si>
  <si>
    <t>AHM 2200</t>
  </si>
  <si>
    <t>AHM 2300</t>
  </si>
  <si>
    <t>AHM 2400</t>
  </si>
  <si>
    <t>AHM 2500</t>
  </si>
  <si>
    <t>AHM 2600</t>
  </si>
  <si>
    <t>AHM 2700</t>
  </si>
  <si>
    <t>AHM 2800</t>
  </si>
  <si>
    <t>AHM 2900</t>
  </si>
  <si>
    <t>AHM 3000</t>
  </si>
  <si>
    <t>AHM 3100</t>
  </si>
  <si>
    <t>AHM 3500</t>
  </si>
  <si>
    <t>AHM 3400</t>
  </si>
  <si>
    <t>AHM 3300</t>
  </si>
  <si>
    <t>AHM 3200</t>
  </si>
  <si>
    <t>(1)</t>
  </si>
  <si>
    <t>CUSTOMER &amp; PO. NO.</t>
  </si>
  <si>
    <t>(4)</t>
  </si>
  <si>
    <t>(2)</t>
  </si>
  <si>
    <t>(3)</t>
  </si>
  <si>
    <t>(5)</t>
  </si>
  <si>
    <t>AHM 20 BISCUIT H/G</t>
  </si>
  <si>
    <t>SHAKER</t>
  </si>
  <si>
    <t>D/M/YR</t>
  </si>
  <si>
    <t>RICHMOND FLAT</t>
  </si>
  <si>
    <t>RICHMOND RAISED</t>
  </si>
  <si>
    <t>ASHTON FLAT</t>
  </si>
  <si>
    <t>MONACO FLAT</t>
  </si>
  <si>
    <t>MONACO RAISED</t>
  </si>
  <si>
    <t>HAMPTON FLAT</t>
  </si>
  <si>
    <t>HAMPTON RAISED</t>
  </si>
  <si>
    <t>BEADED SHAKER</t>
  </si>
  <si>
    <t>FUSION</t>
  </si>
  <si>
    <t>URBAN</t>
  </si>
  <si>
    <t>MADISON</t>
  </si>
  <si>
    <t>SIERRA</t>
  </si>
  <si>
    <t>KENZO FLAT</t>
  </si>
  <si>
    <t>KENZO RAISED</t>
  </si>
  <si>
    <t>LOTUS FLAT</t>
  </si>
  <si>
    <t>LOTUS RAISED</t>
  </si>
  <si>
    <t>VISTA FLAT</t>
  </si>
  <si>
    <t>VISTA RAISED</t>
  </si>
  <si>
    <t>CAPRICE FLAT</t>
  </si>
  <si>
    <t>CAPRICE RAISED</t>
  </si>
  <si>
    <t>RUBY</t>
  </si>
  <si>
    <t>24x18</t>
  </si>
  <si>
    <t>24x21</t>
  </si>
  <si>
    <t>30x18</t>
  </si>
  <si>
    <t>30x21</t>
  </si>
  <si>
    <t>36x18</t>
  </si>
  <si>
    <t>36x21</t>
  </si>
  <si>
    <t>42x18</t>
  </si>
  <si>
    <t>42x21</t>
  </si>
  <si>
    <t>48x18</t>
  </si>
  <si>
    <t>48x21</t>
  </si>
  <si>
    <t>54x18</t>
  </si>
  <si>
    <t>54x21</t>
  </si>
  <si>
    <t>60x18</t>
  </si>
  <si>
    <t>60x21</t>
  </si>
  <si>
    <t>72x18</t>
  </si>
  <si>
    <t>72x21</t>
  </si>
  <si>
    <t>12x18</t>
  </si>
  <si>
    <t>12x21</t>
  </si>
  <si>
    <t>15x18</t>
  </si>
  <si>
    <t>15x21</t>
  </si>
  <si>
    <t>18x18</t>
  </si>
  <si>
    <t>18x21</t>
  </si>
  <si>
    <t>24x6</t>
  </si>
  <si>
    <t>30x6</t>
  </si>
  <si>
    <t>24-1/2x21-1/2</t>
  </si>
  <si>
    <t>24-1/2x24-1/2</t>
  </si>
  <si>
    <t>30-1/2x21-1/2</t>
  </si>
  <si>
    <t>30-1/2x24-1/2</t>
  </si>
  <si>
    <t xml:space="preserve">      DATE ISSUE:</t>
  </si>
  <si>
    <t>LABEL</t>
  </si>
  <si>
    <t>W</t>
  </si>
  <si>
    <t>DUE DATE:</t>
  </si>
  <si>
    <t xml:space="preserve">STORE NAME: </t>
  </si>
  <si>
    <t>QTY</t>
  </si>
  <si>
    <t>ITEM NO.</t>
  </si>
  <si>
    <t>DESCRIPTION</t>
  </si>
  <si>
    <t>AHM 10 MATTE</t>
  </si>
  <si>
    <t>AHM 10  H/G</t>
  </si>
  <si>
    <t xml:space="preserve">HARDROCK </t>
  </si>
  <si>
    <t>(8)</t>
  </si>
  <si>
    <t>(6)</t>
  </si>
  <si>
    <t>(7)</t>
  </si>
  <si>
    <t>ASHTON RAISED</t>
  </si>
  <si>
    <t>AHM 20  MATTE</t>
  </si>
  <si>
    <t>AHM 40  MATTE</t>
  </si>
  <si>
    <t>PO:</t>
  </si>
  <si>
    <t xml:space="preserve">PO: </t>
  </si>
  <si>
    <t>LSC</t>
  </si>
  <si>
    <t>RSC</t>
  </si>
  <si>
    <t>FRAMED MIRROR</t>
  </si>
  <si>
    <t>BSC</t>
  </si>
  <si>
    <t>FS</t>
  </si>
  <si>
    <t xml:space="preserve">LEFT SIDE CUT </t>
  </si>
  <si>
    <t xml:space="preserve">RIGHT SIDE CUT </t>
  </si>
  <si>
    <t xml:space="preserve">BOTH SIDE CUT </t>
  </si>
  <si>
    <t xml:space="preserve">FREE STANDING </t>
  </si>
  <si>
    <t>{1}</t>
  </si>
  <si>
    <t>OPAL-2 DR 1 DUMMY DW</t>
  </si>
  <si>
    <t>OPAL-1 DR 2 DW RS                         1 DUMMY DW</t>
  </si>
  <si>
    <t>OPAL-1 DR 2 DW LS                         1 DUMMY DW</t>
  </si>
  <si>
    <t>OPAL-2 DR 2 DW RS                         1 DUMMY DW</t>
  </si>
  <si>
    <t>OPAL-2 DR 2 DW LS                         1 DUMMY DW</t>
  </si>
  <si>
    <t>OPAL-2 DR 4 DW                                   1 DUMMY DW</t>
  </si>
  <si>
    <t>OPAL-4 DR 2 DW                                   1 DUMMY  DW</t>
  </si>
  <si>
    <t>RUBY-2 DR                             METAL DW &amp; REQULAR  HINGES</t>
  </si>
  <si>
    <t>RUBY-2 DR                             METAL DW &amp; REQULAR HINGES</t>
  </si>
  <si>
    <t>RUBY-1 DR 3 DW RS               METAL DW &amp; REQULAR HINGES</t>
  </si>
  <si>
    <t>RUBY-1 DR 3 DW LS               METAL DW &amp; REQULAR HINGES</t>
  </si>
  <si>
    <t>RUBY-2 DR 3 DW RS               METAL DW &amp; REQULAR  HINGES</t>
  </si>
  <si>
    <t>RUBY-2 DR 3 DW LS               METAL DW &amp; REQULAR  HINGES</t>
  </si>
  <si>
    <t>RUBY-2 DR 6 DW                    METAL DW &amp; REQULAR HINGES</t>
  </si>
  <si>
    <t>RUBY UPPER-1 DR HRS          REQULAR HINGES</t>
  </si>
  <si>
    <t>RUBY UPPER-1 DR HLS           REQULAR HINGES</t>
  </si>
  <si>
    <t>UNI-UPPER 1 DR HRS</t>
  </si>
  <si>
    <t>UNI-UPPER 1 DR HLS</t>
  </si>
  <si>
    <t xml:space="preserve">UNI-UPPER 1 DR HRS </t>
  </si>
  <si>
    <t>UNI-TOWER 3 DR HRS</t>
  </si>
  <si>
    <t>UNI-TOWER 3 DR HLS</t>
  </si>
  <si>
    <t>UNI-TOWER 2 DR MOS HRS</t>
  </si>
  <si>
    <t>UNI-TOWER 2 DR MOS HLS</t>
  </si>
  <si>
    <t>UNI-TOWER 2 DR 3 DW HRS</t>
  </si>
  <si>
    <t>UNI-TOWER 2 DR 3 DW HLS</t>
  </si>
  <si>
    <t>UNI-TOWER 2 DR 3 DW MIDDLE        HRS</t>
  </si>
  <si>
    <t>UNI-TOWER 2 DR 3 DW  MIDDLE       HLS</t>
  </si>
  <si>
    <t>UNI-TOWER 2 DR 3 DW MIDDLE        HLS</t>
  </si>
  <si>
    <t>UNI-TOWER 6 DR</t>
  </si>
  <si>
    <t xml:space="preserve">UNI-TOWER 6 DR </t>
  </si>
  <si>
    <t>UNI-TOWER 4 DR MOS</t>
  </si>
  <si>
    <t xml:space="preserve">SMC-2 DR </t>
  </si>
  <si>
    <t>SMC-2 DR OSH</t>
  </si>
  <si>
    <t xml:space="preserve">JETTA UPPER LEFT CURVE OSH WITH FLUTE </t>
  </si>
  <si>
    <t>2019-R</t>
  </si>
  <si>
    <t>2020-L</t>
  </si>
  <si>
    <t>2021-L</t>
  </si>
  <si>
    <t>2021-R</t>
  </si>
  <si>
    <t>2022-L</t>
  </si>
  <si>
    <t>2022-R</t>
  </si>
  <si>
    <t>2023-R</t>
  </si>
  <si>
    <t>2024-R</t>
  </si>
  <si>
    <t>2025-R</t>
  </si>
  <si>
    <t>2025-L</t>
  </si>
  <si>
    <t>2025-RG</t>
  </si>
  <si>
    <t>2026-LG</t>
  </si>
  <si>
    <t>2026-R</t>
  </si>
  <si>
    <t>2026-L</t>
  </si>
  <si>
    <t>TEMPO-UPPER 1 DR HRS</t>
  </si>
  <si>
    <t>TEMPO-UPPER 1 DR HLS</t>
  </si>
  <si>
    <t xml:space="preserve">LISA-2 DR </t>
  </si>
  <si>
    <t>LISA-2 DR 3 DW RS</t>
  </si>
  <si>
    <t>LISA-2 DR 3 DW LS</t>
  </si>
  <si>
    <t xml:space="preserve">LISA-2 DR 6 DW </t>
  </si>
  <si>
    <t xml:space="preserve">LISA-4 DR 3 DW </t>
  </si>
  <si>
    <t xml:space="preserve">LISA-4 DR 9 DW </t>
  </si>
  <si>
    <t>LISA-UPPER 1 DR HRS</t>
  </si>
  <si>
    <t>LISA-UPPER 1 DR HLS</t>
  </si>
  <si>
    <t xml:space="preserve">JETTA-2 DR </t>
  </si>
  <si>
    <t>JETTA-2 DR 3 DW RS</t>
  </si>
  <si>
    <t>JETTA-2 DR 3DW LS</t>
  </si>
  <si>
    <t xml:space="preserve">JETTA-2 DR 6 DW </t>
  </si>
  <si>
    <t xml:space="preserve">JETTA-4 DR 3 DW </t>
  </si>
  <si>
    <t>JETTA-4 DR 9 DW</t>
  </si>
  <si>
    <t xml:space="preserve">EXOTICA- 2 DR </t>
  </si>
  <si>
    <t>EXOTICA-2 DR 3 DW RS</t>
  </si>
  <si>
    <t>EXOTICA-2 DR 3 DW LS</t>
  </si>
  <si>
    <t>EXOTICA-2 DR 6 DW</t>
  </si>
  <si>
    <t xml:space="preserve">EXOTICA-4 DR 3 DW </t>
  </si>
  <si>
    <t>EXOTICA-4 DR 9 DW</t>
  </si>
  <si>
    <t xml:space="preserve">JETTA- UPPER RIGHT CURVE OSH WITH FLUTE </t>
  </si>
  <si>
    <t xml:space="preserve">JETTA- UPPER LEFT CURVE OSH WITH FLUTE </t>
  </si>
  <si>
    <t>JETTA- UPPER 1DR HLS WITH FLUTE</t>
  </si>
  <si>
    <t>JETTA- UPPER-1 DR HRS WITH FLUTE</t>
  </si>
  <si>
    <t>JETTA- UPPER 1 DR HRS</t>
  </si>
  <si>
    <t>JETTA- UPPER 1 DR HLS</t>
  </si>
  <si>
    <t>EXOTICA- UPPER 1 DR HRS</t>
  </si>
  <si>
    <t>EXOTICA- UPPER 1  DR HLS</t>
  </si>
  <si>
    <t>EXOTICA- UPPER 1 DR HLS</t>
  </si>
  <si>
    <t>CONCORD- 2 DR 3 DW RS</t>
  </si>
  <si>
    <t xml:space="preserve">CONCORD- 2 DR </t>
  </si>
  <si>
    <t>CONCORD- 2 DR 3 DW LS</t>
  </si>
  <si>
    <t>CONCORD- 2 DR 6 DW</t>
  </si>
  <si>
    <t>CONCORD- 4 DR 3 DW</t>
  </si>
  <si>
    <t>CONCORD- 4 DR 9 DW</t>
  </si>
  <si>
    <t>CONCORD- UPPER 1 DR HRS</t>
  </si>
  <si>
    <t>CONCORD- UPPER 1 DR HLS</t>
  </si>
  <si>
    <t xml:space="preserve">TEMPO-BASE 2 DR </t>
  </si>
  <si>
    <t>TEMPO-BASE 2 DR 3 DW RS</t>
  </si>
  <si>
    <t>TEMPO-BASE 2 DR 3 DW LS</t>
  </si>
  <si>
    <t>TEMPO-BASE 2 DR 6 DW</t>
  </si>
  <si>
    <t>TEMPO-BASE 4 DR 3 DW</t>
  </si>
  <si>
    <t>TEMPO-BASE 4 DR 9 DW</t>
  </si>
  <si>
    <t xml:space="preserve">MARCO-BASE 2 DR 6 DW </t>
  </si>
  <si>
    <t xml:space="preserve">MARCO-BASE 4 DR 3 DW </t>
  </si>
  <si>
    <t xml:space="preserve">MARCO-BASE 4 DR 9 DW </t>
  </si>
  <si>
    <t>MARCO-UPPER 1 DR HRS</t>
  </si>
  <si>
    <t>MARCO-UPPER 1 DR HLS</t>
  </si>
  <si>
    <t>MARCO-TOWER 2 DR MOSH HRS</t>
  </si>
  <si>
    <t>MARCO-TOWER 2 DR MOSH HLS</t>
  </si>
  <si>
    <t xml:space="preserve">ALEXA-2 DR                                             1 DUMMY DRAWER </t>
  </si>
  <si>
    <t xml:space="preserve">ALEXA-1 DR 2 DW RS                              1 DUMMY DRAWER </t>
  </si>
  <si>
    <t xml:space="preserve">ALEXA-2 DR 2 DW LS                              1 DUMMY DRAWER </t>
  </si>
  <si>
    <t xml:space="preserve">ALEXA-2 DR 2 DW RS                              1 DUMMY DRAWER </t>
  </si>
  <si>
    <t xml:space="preserve">ALEXA-1 DR 2 DW LS                               1 DUMMY DRAWER </t>
  </si>
  <si>
    <t xml:space="preserve">ALEXA-2 DR 4 DW                                   1 DUMMY DRAWER </t>
  </si>
  <si>
    <t xml:space="preserve">ALEXA-4 DR 2 DW                                   1 DUMMY DRAWER </t>
  </si>
  <si>
    <t xml:space="preserve">CASSANDRA-2 DR </t>
  </si>
  <si>
    <t xml:space="preserve">CASSANDRA-1 DR 3 DW RS </t>
  </si>
  <si>
    <t xml:space="preserve">CASSANDRA-1 DR 3 DW LS </t>
  </si>
  <si>
    <t xml:space="preserve">CASSANDRA-2 DR 3 DW RS </t>
  </si>
  <si>
    <t xml:space="preserve">CASSANDRA-2 DR 3 DW LS </t>
  </si>
  <si>
    <t>CASSANDRA-2 DR 6 DW</t>
  </si>
  <si>
    <t>CASSANDRA-4 DR 3 DW</t>
  </si>
  <si>
    <t>CLASSIC- TOWER 3 DR HRS</t>
  </si>
  <si>
    <t>CLASSIC- TOWER 3 DR HLS</t>
  </si>
  <si>
    <t>CLASSIC- TOWER 2 DR 3 DW HRS</t>
  </si>
  <si>
    <t>CLASSIC- TOWER 2 DR 3 DW HLS</t>
  </si>
  <si>
    <t xml:space="preserve">CLASSIC- TOWER 6 DR </t>
  </si>
  <si>
    <t xml:space="preserve">LAUNDRY- BASE 2 DR </t>
  </si>
  <si>
    <t>M/D/YR</t>
  </si>
  <si>
    <t>[1]</t>
  </si>
  <si>
    <t>STORE NAME</t>
  </si>
  <si>
    <t>Abbott &amp; Haliburton HBC</t>
  </si>
  <si>
    <t>Aggregate Central Dispatch</t>
  </si>
  <si>
    <t xml:space="preserve">Allandale Home Hardware Store </t>
  </si>
  <si>
    <t xml:space="preserve">Allan's Home Hardware </t>
  </si>
  <si>
    <t>Alliance International LLC</t>
  </si>
  <si>
    <t>Alliston HHBC</t>
  </si>
  <si>
    <t>Amati Plumbing Supply Ltd</t>
  </si>
  <si>
    <t>Anden Bathrooms -</t>
  </si>
  <si>
    <t xml:space="preserve">Angus Home Hardware </t>
  </si>
  <si>
    <t>Ann Jude Chilliah</t>
  </si>
  <si>
    <t xml:space="preserve">Appleby Home Hardware </t>
  </si>
  <si>
    <t xml:space="preserve">Apsley Home Hardware Building </t>
  </si>
  <si>
    <t xml:space="preserve">Aqua Blue </t>
  </si>
  <si>
    <t>Arborg HHBC</t>
  </si>
  <si>
    <t xml:space="preserve">Arrow Home hardware </t>
  </si>
  <si>
    <t xml:space="preserve">Arruda's Home Improvements Center </t>
  </si>
  <si>
    <t xml:space="preserve">Artic Rim Distributors Ltd. HHBC </t>
  </si>
  <si>
    <t xml:space="preserve">Athabasca HHBC - Store </t>
  </si>
  <si>
    <t>Atkinson H- B-C</t>
  </si>
  <si>
    <t xml:space="preserve">Aurora HH </t>
  </si>
  <si>
    <t xml:space="preserve">Avonlea Kitchen &amp;  Bath </t>
  </si>
  <si>
    <t>Aylwards HC Grand Banks</t>
  </si>
  <si>
    <t>Aylwards HHBC</t>
  </si>
  <si>
    <t>Barry's Home Hardware</t>
  </si>
  <si>
    <t>Barton Bath + Floor</t>
  </si>
  <si>
    <t>Bath &amp; Kitchen Studio</t>
  </si>
  <si>
    <t>Bath City</t>
  </si>
  <si>
    <t>Bath In Style</t>
  </si>
  <si>
    <t>Bath Reflections</t>
  </si>
  <si>
    <t>Bathroom  &amp; Galleries Mississauga</t>
  </si>
  <si>
    <t>Bathroom &amp; Galleries St.Catherines</t>
  </si>
  <si>
    <t>Bathroom &amp; Kitchen Galleries -Burlington</t>
  </si>
  <si>
    <t>Bathroom &amp; Kitchen Galleries -Vaughan</t>
  </si>
  <si>
    <t>Beach Builders</t>
  </si>
  <si>
    <t>Beach HH</t>
  </si>
  <si>
    <t xml:space="preserve">Berardi Bros Plumbing </t>
  </si>
  <si>
    <t>Bernice and Gus</t>
  </si>
  <si>
    <t>Better Baths By Design</t>
  </si>
  <si>
    <t>Blind River H-H-B-C</t>
  </si>
  <si>
    <t>BotWood HHBC</t>
  </si>
  <si>
    <t xml:space="preserve">Boyd Bros.HHBC </t>
  </si>
  <si>
    <t>Brace Bridge Home Hardware</t>
  </si>
  <si>
    <t>Bracebridge Tim-Br Mart</t>
  </si>
  <si>
    <t>Bradford H/H</t>
  </si>
  <si>
    <t xml:space="preserve">Bradshaw Plumbing </t>
  </si>
  <si>
    <t>BRANDOM KITCHEN &amp; BATH DESIGN CENTRE INC.</t>
  </si>
  <si>
    <t>Brantford Home Hardware</t>
  </si>
  <si>
    <t>Bridgetown HH-Store</t>
  </si>
  <si>
    <t>Broadbent's HHBC</t>
  </si>
  <si>
    <t>Brockville HHBC</t>
  </si>
  <si>
    <t>Brooklin Home Hardware</t>
  </si>
  <si>
    <t>Brunet Kitchen &amp; Bath</t>
  </si>
  <si>
    <t>Caledon Tile Bath &amp; Kitchen Centre</t>
  </si>
  <si>
    <t>Caraquet Home Hardware</t>
  </si>
  <si>
    <t xml:space="preserve">Centennial Plumbing </t>
  </si>
  <si>
    <t xml:space="preserve">Charlottetown H / H  </t>
  </si>
  <si>
    <t>Chatham- Kent H.H.B.C.</t>
  </si>
  <si>
    <t xml:space="preserve">Chemong HHBC </t>
  </si>
  <si>
    <t xml:space="preserve">Clarenville HHBC </t>
  </si>
  <si>
    <t xml:space="preserve">Cloyne Home Hardware </t>
  </si>
  <si>
    <t xml:space="preserve">Cobourg Home Hardware </t>
  </si>
  <si>
    <t>Cole's Tim-Br Mart</t>
  </si>
  <si>
    <t>Collingwood H H B C</t>
  </si>
  <si>
    <t xml:space="preserve">Collins HHBC Store </t>
  </si>
  <si>
    <t xml:space="preserve">Cooksville Lumber Co.Ltd </t>
  </si>
  <si>
    <t>Coons Bath Design Inc</t>
  </si>
  <si>
    <t>Cox Home Hardware</t>
  </si>
  <si>
    <t>CRISTAL BATH</t>
  </si>
  <si>
    <t xml:space="preserve">Crompton HHBC </t>
  </si>
  <si>
    <t>CRS Kitchen &amp; Bathrooms</t>
  </si>
  <si>
    <t xml:space="preserve">Crystal Bath Walls Inc. </t>
  </si>
  <si>
    <t xml:space="preserve">Dalton's HHBC </t>
  </si>
  <si>
    <t>Discount Cash &amp; Carry of North Bay</t>
  </si>
  <si>
    <t>Dlaton's Home Hardware Building Centre</t>
  </si>
  <si>
    <t xml:space="preserve">Drummond H H </t>
  </si>
  <si>
    <t xml:space="preserve">E. Archdekin Plumbing &amp; Heating Limited </t>
  </si>
  <si>
    <t>Eastway Building Supplies Ltd.</t>
  </si>
  <si>
    <t>Echo Bay H H</t>
  </si>
  <si>
    <t>Electrical &amp; Plumbing Store (West)</t>
  </si>
  <si>
    <t>Electrical &amp;Plumbing Store East</t>
  </si>
  <si>
    <t>Elite Plumbing &amp; Heating Supplies Ltd.</t>
  </si>
  <si>
    <t xml:space="preserve">Elora Building Supplies </t>
  </si>
  <si>
    <t>Embrun HHBC</t>
  </si>
  <si>
    <t>Espanola H H B C</t>
  </si>
  <si>
    <t>Essex Home Hardware</t>
  </si>
  <si>
    <t>Euro Flooring</t>
  </si>
  <si>
    <t>Euro Kitchen and Bath Distributors</t>
  </si>
  <si>
    <t>European Kitchen &amp; Bath Designers</t>
  </si>
  <si>
    <t>Evans Bros HHBC</t>
  </si>
  <si>
    <t xml:space="preserve">Farr's HH </t>
  </si>
  <si>
    <t xml:space="preserve">Fines Home hardware </t>
  </si>
  <si>
    <t>Floor  &amp;  Bath Design Inc.</t>
  </si>
  <si>
    <t xml:space="preserve">Fort Erie Timber Mart </t>
  </si>
  <si>
    <t>Fort McMurray HHBC</t>
  </si>
  <si>
    <t>Fortvnato</t>
  </si>
  <si>
    <t xml:space="preserve">Fulford Hardware Inc. </t>
  </si>
  <si>
    <t xml:space="preserve">Gananoque H.H.B.C </t>
  </si>
  <si>
    <t xml:space="preserve">Geerlinks H.H.B.C. </t>
  </si>
  <si>
    <t>Geo Teck Heating And Cooling Ltd</t>
  </si>
  <si>
    <t xml:space="preserve">Gilmer's HHBC </t>
  </si>
  <si>
    <t xml:space="preserve">Glovertown HHBC </t>
  </si>
  <si>
    <t>Godrich Rona Store</t>
  </si>
  <si>
    <t>Gow's Hardware Limited</t>
  </si>
  <si>
    <t>Grand Bay Home Hardware</t>
  </si>
  <si>
    <t>Grand Falls HBC</t>
  </si>
  <si>
    <t>GRANDERIE H H</t>
  </si>
  <si>
    <t>Grant Home Hardware</t>
  </si>
  <si>
    <t xml:space="preserve">Greenwood HHBC </t>
  </si>
  <si>
    <t xml:space="preserve">Guernsey Enterprises Ltd. </t>
  </si>
  <si>
    <t>Hakim Optical Laboratory Ltd.</t>
  </si>
  <si>
    <t xml:space="preserve">Hammond Plumbing </t>
  </si>
  <si>
    <t>Hanover Rona Building Centre</t>
  </si>
  <si>
    <t xml:space="preserve">Hartzel Home Hardware </t>
  </si>
  <si>
    <t xml:space="preserve">Hastings Home Hardware </t>
  </si>
  <si>
    <t>Highland HBC</t>
  </si>
  <si>
    <t>Holmar Plumbing Supplies Inc.</t>
  </si>
  <si>
    <t xml:space="preserve">Home Building Centre-Tilbury </t>
  </si>
  <si>
    <t xml:space="preserve">Home Hardware Building Centre London East </t>
  </si>
  <si>
    <t>Home Unlimited Steels Ave</t>
  </si>
  <si>
    <t xml:space="preserve">Hornpayne Home Hardware </t>
  </si>
  <si>
    <t>Humboldt Hardware Building Center Ltd.</t>
  </si>
  <si>
    <t>Hyde Park Plumbing</t>
  </si>
  <si>
    <t>Imperial Flooring &amp; Bath Ltd.</t>
  </si>
  <si>
    <t>Inverness Design Build Group Ltd.</t>
  </si>
  <si>
    <t>J.M McDonald Lumber Limited</t>
  </si>
  <si>
    <t xml:space="preserve">Jackman's HC </t>
  </si>
  <si>
    <t xml:space="preserve">Jean's Home Hardware </t>
  </si>
  <si>
    <t>Judd's Home Hardware</t>
  </si>
  <si>
    <t>Kala's Home Hardware</t>
  </si>
  <si>
    <t>Kemptville Building Centre</t>
  </si>
  <si>
    <t>Ken Wilbur</t>
  </si>
  <si>
    <t>Kidd's HHBC</t>
  </si>
  <si>
    <t>Kincardine Home Hardware</t>
  </si>
  <si>
    <t>Kincardine Tim-Br.Mart</t>
  </si>
  <si>
    <t xml:space="preserve">Kindersley HHBC </t>
  </si>
  <si>
    <t>Kitchen studio</t>
  </si>
  <si>
    <t>Kolani Kitchen &amp; Bath Inc. Oakville</t>
  </si>
  <si>
    <t>Kolani Kitchen &amp; Bath Inc. -Woodbridge</t>
  </si>
  <si>
    <t>Kolani Kithen &amp; Bath Inc. Concord</t>
  </si>
  <si>
    <t>La Crete H H B C</t>
  </si>
  <si>
    <t>La Cusine Kitchen Cabinets</t>
  </si>
  <si>
    <t>Lakeside HH Store</t>
  </si>
  <si>
    <t xml:space="preserve">Lampert Bath Liners Plus </t>
  </si>
  <si>
    <t>Latitude</t>
  </si>
  <si>
    <t>Leamington HBC Store</t>
  </si>
  <si>
    <t>London Bath Center</t>
  </si>
  <si>
    <t>LONGFORD INTERNATIONAL LTD</t>
  </si>
  <si>
    <t>Luhberteria HHBC</t>
  </si>
  <si>
    <t>Lumberjack HH</t>
  </si>
  <si>
    <t>Lumberland North Inc.</t>
  </si>
  <si>
    <t>LUXURY  BATH &amp; TILE CENTRE</t>
  </si>
  <si>
    <t>Manitowaning Mill HBC</t>
  </si>
  <si>
    <t>Marathon H H B C</t>
  </si>
  <si>
    <t xml:space="preserve">Mar-Span HHBC </t>
  </si>
  <si>
    <t xml:space="preserve">McDonald HHBC </t>
  </si>
  <si>
    <t>McNabb Lumber co. Ltd</t>
  </si>
  <si>
    <t xml:space="preserve">McNaughtons HHBC </t>
  </si>
  <si>
    <t>Merrett HHBC</t>
  </si>
  <si>
    <t>Metro H B C</t>
  </si>
  <si>
    <t>Metro Home Building Center</t>
  </si>
  <si>
    <t>Metro Lumber  Home Hardware</t>
  </si>
  <si>
    <t>Midland H B C</t>
  </si>
  <si>
    <t>Miller Lake Tim-Br. Mart</t>
  </si>
  <si>
    <t>Millers Home Hardware Cntr</t>
  </si>
  <si>
    <t>Milton Home Harware</t>
  </si>
  <si>
    <t>Moffat &amp; Powell London</t>
  </si>
  <si>
    <t xml:space="preserve">Moffat &amp; Powell Mitchell </t>
  </si>
  <si>
    <t>Moffat &amp; Powell Strathroy</t>
  </si>
  <si>
    <t>Moffat and Powell - 05 Exeter</t>
  </si>
  <si>
    <t>Mount Albert H H C</t>
  </si>
  <si>
    <t>Mr. Tony</t>
  </si>
  <si>
    <t>Ms.Debi</t>
  </si>
  <si>
    <t>Muirs Home Improvement</t>
  </si>
  <si>
    <t>Myrna P.Lee</t>
  </si>
  <si>
    <t xml:space="preserve">Naylor's Kitchen </t>
  </si>
  <si>
    <t>New Canadians Lumber HBC</t>
  </si>
  <si>
    <t>New Hamburg HH</t>
  </si>
  <si>
    <t>NewMarket Home Hardware</t>
  </si>
  <si>
    <t xml:space="preserve">North West Lumber CO H.H. </t>
  </si>
  <si>
    <t>Norval Plumbing Center Inc</t>
  </si>
  <si>
    <t>Nykamp H H  B C</t>
  </si>
  <si>
    <t>Oak Ridge Hill HH</t>
  </si>
  <si>
    <t>Orillia H B C</t>
  </si>
  <si>
    <t>Orleans Home Hardware</t>
  </si>
  <si>
    <t>Oshawa West Home Hardware</t>
  </si>
  <si>
    <t>Palmer H H B C</t>
  </si>
  <si>
    <t>Paris H B C</t>
  </si>
  <si>
    <t xml:space="preserve">Payzant HHBC </t>
  </si>
  <si>
    <t>Penetang Home Hardware</t>
  </si>
  <si>
    <t>Penner Building Centre</t>
  </si>
  <si>
    <t>Petrolia Home Hardware</t>
  </si>
  <si>
    <t>Picton Home Hardware</t>
  </si>
  <si>
    <t>Platinum Kitchen, Baths &amp; Beyond</t>
  </si>
  <si>
    <t>PLAZA - H H S</t>
  </si>
  <si>
    <t>Plumbing &amp; Parts</t>
  </si>
  <si>
    <t>Plumbing Hardware Plus</t>
  </si>
  <si>
    <t>Plumbing Mart</t>
  </si>
  <si>
    <t>Plumbing Plus</t>
  </si>
  <si>
    <t>Plumbing Supply Division of Elka Industries Inc.</t>
  </si>
  <si>
    <t xml:space="preserve">Plumbing Warehouse - Brampton </t>
  </si>
  <si>
    <t>Plumbing Warehouse - Sudbury</t>
  </si>
  <si>
    <t>Plumbing Warehouse Bath &amp; Kitchen</t>
  </si>
  <si>
    <t>Plumbpro Supplies</t>
  </si>
  <si>
    <t>PORT- C H H B C</t>
  </si>
  <si>
    <t>Port Elgin- H H B C</t>
  </si>
  <si>
    <t>Port Stanley Home Hardware</t>
  </si>
  <si>
    <t>Pounder Tim Br Mart</t>
  </si>
  <si>
    <t>Powell Plumbing Supply Ltd</t>
  </si>
  <si>
    <t>RENO WOW</t>
  </si>
  <si>
    <t xml:space="preserve">Rocky Harbour HHBC </t>
  </si>
  <si>
    <t xml:space="preserve">Rocky Mountain House HHBC </t>
  </si>
  <si>
    <t>Rolston- H B C S</t>
  </si>
  <si>
    <t>Rona Building Centre Mitchell's</t>
  </si>
  <si>
    <t>Salmon Arm HBC</t>
  </si>
  <si>
    <t>SCHELL LUMBER HBC</t>
  </si>
  <si>
    <t>Schilling HBC Store</t>
  </si>
  <si>
    <t>Scotian Homes - Enfield Home Hardware</t>
  </si>
  <si>
    <t xml:space="preserve">Sheaves Home Hardware </t>
  </si>
  <si>
    <t>Simcoe Home Hardware</t>
  </si>
  <si>
    <t>Sisiboo Home hardware</t>
  </si>
  <si>
    <t xml:space="preserve">Smith &amp; Hladel HBC Store </t>
  </si>
  <si>
    <t>Smitty's Home Hardware</t>
  </si>
  <si>
    <t>Stamford Home Hardware</t>
  </si>
  <si>
    <t xml:space="preserve">Stratford HHBC </t>
  </si>
  <si>
    <t>Strathroy H H B C</t>
  </si>
  <si>
    <t xml:space="preserve">Sturgeon  Falls H H B  C </t>
  </si>
  <si>
    <t>Sutton Home Hardware</t>
  </si>
  <si>
    <t>Taps &amp; Stone Kitchen &amp; Bath Boutique</t>
  </si>
  <si>
    <t>Taps and Tubs Kitchen &amp; Bath Studio</t>
  </si>
  <si>
    <t>Tapworks Kitchen &amp; Bath (Scarborough)</t>
  </si>
  <si>
    <t>Tapworks Kitchen &amp; Bath Ltd (Oakville)</t>
  </si>
  <si>
    <t>The Electrical &amp; Plumbing Store</t>
  </si>
  <si>
    <t>The New Sturgeon Builders HHBC</t>
  </si>
  <si>
    <t>The World of Plumbing</t>
  </si>
  <si>
    <t xml:space="preserve">Thomas Hardware </t>
  </si>
  <si>
    <t>Thompson HBC</t>
  </si>
  <si>
    <t>Thornbury HHBC</t>
  </si>
  <si>
    <t>Tilbury Home Hardware</t>
  </si>
  <si>
    <t>Tile Tech Floor &amp; Bath Solutions Inc.</t>
  </si>
  <si>
    <t>Timberland H H B C</t>
  </si>
  <si>
    <t>Tottenham HH</t>
  </si>
  <si>
    <t>Town &amp; Country Lumber</t>
  </si>
  <si>
    <t>Trenton H H B C</t>
  </si>
  <si>
    <t xml:space="preserve">United Lumber - Georgetown </t>
  </si>
  <si>
    <t>United Lumber -Bolton</t>
  </si>
  <si>
    <t xml:space="preserve">Val Caron Home Building Centre </t>
  </si>
  <si>
    <t xml:space="preserve">  Val Caron Home Hardware</t>
  </si>
  <si>
    <t xml:space="preserve">Vernon HBC </t>
  </si>
  <si>
    <t>W. Filsinger &amp; sons</t>
  </si>
  <si>
    <t>W.P.Walsh Limited</t>
  </si>
  <si>
    <t>Waits</t>
  </si>
  <si>
    <t>Wait's Bathroom Plus Ltd.</t>
  </si>
  <si>
    <t>Walkers H H</t>
  </si>
  <si>
    <t>Watsons HHBC</t>
  </si>
  <si>
    <t xml:space="preserve">Wellesley Home Centre </t>
  </si>
  <si>
    <t xml:space="preserve"> West's Department Store Ltd. HH </t>
  </si>
  <si>
    <t xml:space="preserve">Whitecourt HHBC </t>
  </si>
  <si>
    <t>Whitecrestrenos</t>
  </si>
  <si>
    <t>Wigle Home Hardware</t>
  </si>
  <si>
    <t>Wilson Hardware</t>
  </si>
  <si>
    <t>Wilson Plumbing And Hardware</t>
  </si>
  <si>
    <t>Winnie Ng</t>
  </si>
  <si>
    <t xml:space="preserve">Woodbridge H H </t>
  </si>
  <si>
    <t xml:space="preserve">Woodworkers H H   </t>
  </si>
  <si>
    <t>World Of Plumbing Kitchen &amp; Bath</t>
  </si>
  <si>
    <t>Xiorex Kitchen &amp; Bath</t>
  </si>
  <si>
    <t>(9)</t>
  </si>
  <si>
    <t>(10)</t>
  </si>
  <si>
    <t>[1+3]</t>
  </si>
  <si>
    <t>[2+3]</t>
  </si>
  <si>
    <t>[4+3]</t>
  </si>
  <si>
    <t>[2+6]</t>
  </si>
  <si>
    <t>ORDER NUMBER</t>
  </si>
  <si>
    <t>SHIPPING DATE</t>
  </si>
  <si>
    <t xml:space="preserve">SIZE          ID </t>
  </si>
  <si>
    <t xml:space="preserve">COLOR  ID </t>
  </si>
  <si>
    <t>SINK      ID</t>
  </si>
  <si>
    <t xml:space="preserve">BACK SPLASH      </t>
  </si>
  <si>
    <t>SPECIAL NOTE</t>
  </si>
  <si>
    <t xml:space="preserve">SIZE         </t>
  </si>
  <si>
    <t xml:space="preserve">COLOR:   </t>
  </si>
  <si>
    <t xml:space="preserve">SINK:    </t>
  </si>
  <si>
    <t xml:space="preserve">BOWL:        </t>
  </si>
  <si>
    <t xml:space="preserve">SIDE SPLASH     </t>
  </si>
  <si>
    <t>SPECIAL NOTE:</t>
  </si>
  <si>
    <t>FAUCET HOLE ID</t>
  </si>
  <si>
    <t>BOWL CENTER</t>
  </si>
  <si>
    <t>BACK SPLASH</t>
  </si>
  <si>
    <t>SIDE SPLASH</t>
  </si>
  <si>
    <t>ISSUE:</t>
  </si>
  <si>
    <t>PROFILE:</t>
  </si>
  <si>
    <t>WEEK:</t>
  </si>
  <si>
    <t>WEEK NO-</t>
  </si>
  <si>
    <t>COUNTER TOP</t>
  </si>
  <si>
    <t xml:space="preserve">SIZE ID </t>
  </si>
  <si>
    <t xml:space="preserve">SIZE </t>
  </si>
  <si>
    <t>COLOR ID</t>
  </si>
  <si>
    <t xml:space="preserve">BOWL SIT ID </t>
  </si>
  <si>
    <t xml:space="preserve">SINK ID </t>
  </si>
  <si>
    <t>EDGE ID</t>
  </si>
  <si>
    <t>FAUCET ID</t>
  </si>
  <si>
    <t>BACK SPLASH ID</t>
  </si>
  <si>
    <t xml:space="preserve">SIDEPLASH ID </t>
  </si>
  <si>
    <t>NC</t>
  </si>
  <si>
    <t>NEW CALEDONIA</t>
  </si>
  <si>
    <t>OSL</t>
  </si>
  <si>
    <t xml:space="preserve">OFF SET LEFT </t>
  </si>
  <si>
    <t>R</t>
  </si>
  <si>
    <t xml:space="preserve">RECTANGULAR  </t>
  </si>
  <si>
    <t>SINGLE HOLE</t>
  </si>
  <si>
    <t>..</t>
  </si>
  <si>
    <t>RIGHT</t>
  </si>
  <si>
    <t>DB</t>
  </si>
  <si>
    <t>DESERT BROWN</t>
  </si>
  <si>
    <t>OSR</t>
  </si>
  <si>
    <t xml:space="preserve">OFF SET RIGHT </t>
  </si>
  <si>
    <t>O</t>
  </si>
  <si>
    <t xml:space="preserve">OVAL </t>
  </si>
  <si>
    <t>E</t>
  </si>
  <si>
    <t xml:space="preserve">4" CENTER </t>
  </si>
  <si>
    <t>YES</t>
  </si>
  <si>
    <t>L</t>
  </si>
  <si>
    <t>LEFT</t>
  </si>
  <si>
    <t>SB</t>
  </si>
  <si>
    <t xml:space="preserve">SAPPHIRE BROWN </t>
  </si>
  <si>
    <t>C</t>
  </si>
  <si>
    <t xml:space="preserve">CENTER </t>
  </si>
  <si>
    <t>OG</t>
  </si>
  <si>
    <t xml:space="preserve">8" CENTER </t>
  </si>
  <si>
    <t>LR</t>
  </si>
  <si>
    <t>RS &amp; LS</t>
  </si>
  <si>
    <t>WN</t>
  </si>
  <si>
    <t>WHITE NAPOLE</t>
  </si>
  <si>
    <t>D</t>
  </si>
  <si>
    <t>D/B</t>
  </si>
  <si>
    <t>FV</t>
  </si>
  <si>
    <t>F+V</t>
  </si>
  <si>
    <t>SC</t>
  </si>
  <si>
    <t>SANTA CECILIA</t>
  </si>
  <si>
    <t>GO</t>
  </si>
  <si>
    <t>GIALLO ORNAMETAL</t>
  </si>
  <si>
    <t>BP</t>
  </si>
  <si>
    <t>BLACK PEARL</t>
  </si>
  <si>
    <t>CB</t>
  </si>
  <si>
    <t>COFFEE BROWN</t>
  </si>
  <si>
    <t>DW</t>
  </si>
  <si>
    <t>DIAMOND WHITE</t>
  </si>
  <si>
    <t>AW</t>
  </si>
  <si>
    <t>OS</t>
  </si>
  <si>
    <t>OCEAN SALT</t>
  </si>
  <si>
    <t>CF</t>
  </si>
  <si>
    <t>CUMBERLAND FLAX</t>
  </si>
  <si>
    <t>HR</t>
  </si>
  <si>
    <t>HARMONY</t>
  </si>
  <si>
    <t>61" X 19 1/2" SINGLE</t>
  </si>
  <si>
    <t>GM</t>
  </si>
  <si>
    <t>GRAY MIST</t>
  </si>
  <si>
    <t>61" X 22 1/2" D/B</t>
  </si>
  <si>
    <t>CH</t>
  </si>
  <si>
    <t>COPENHAGEN</t>
  </si>
  <si>
    <t>61" X 19 1/2" D/B</t>
  </si>
  <si>
    <t>73" X 22 1/2" SINGLE</t>
  </si>
  <si>
    <t>73" X 19 1/2" SINGLE</t>
  </si>
  <si>
    <t>73" X 22 1/2" D/B</t>
  </si>
  <si>
    <t>73" X 19 1/2" D/B</t>
  </si>
  <si>
    <t>85" X 22 1/2" D/B</t>
  </si>
  <si>
    <t>85" X 19 1/2" D/B</t>
  </si>
  <si>
    <t>TEMPO 26"</t>
  </si>
  <si>
    <t>TEMPO 38" R/S/B</t>
  </si>
  <si>
    <t>TEMPO 38" L/S/B</t>
  </si>
  <si>
    <t>TEMPO 50"</t>
  </si>
  <si>
    <t>TEMPO 62" D/B</t>
  </si>
  <si>
    <t>TEMPO 74" D/B</t>
  </si>
  <si>
    <t>TEMPO 86" D/B</t>
  </si>
  <si>
    <t>LISA 26"</t>
  </si>
  <si>
    <t>LISA 37" R/S/B</t>
  </si>
  <si>
    <t>LISA 37" L/S/B</t>
  </si>
  <si>
    <t xml:space="preserve">LISA 49" </t>
  </si>
  <si>
    <t>LISA 60" D/B</t>
  </si>
  <si>
    <t>LISA 85" D/B</t>
  </si>
  <si>
    <t>EX 25"</t>
  </si>
  <si>
    <t>EX 37" L/S/B</t>
  </si>
  <si>
    <t>EX 37" R/S/B</t>
  </si>
  <si>
    <t>EX 49"</t>
  </si>
  <si>
    <t>EX 61" D/B</t>
  </si>
  <si>
    <t>EX 85" DIB</t>
  </si>
  <si>
    <t>JE 32"</t>
  </si>
  <si>
    <t>JE 43" R/S/B</t>
  </si>
  <si>
    <t>JE 43" L/S/B</t>
  </si>
  <si>
    <t>JE 55"</t>
  </si>
  <si>
    <t>JE 67" D/B</t>
  </si>
  <si>
    <t>JE 91" D/B</t>
  </si>
  <si>
    <t>49" B/P</t>
  </si>
  <si>
    <t>S</t>
  </si>
  <si>
    <t>TAG NO:</t>
  </si>
  <si>
    <t>FAUCET:</t>
  </si>
  <si>
    <t>WNO:</t>
  </si>
  <si>
    <t>MATERIAL:</t>
  </si>
  <si>
    <t>DOOR:</t>
  </si>
  <si>
    <t>COLOR:</t>
  </si>
  <si>
    <t>STORE NAME:</t>
  </si>
  <si>
    <t>24" CLASSIC- 2 DR</t>
  </si>
  <si>
    <t>[2] -- 11 7/8 X 26 1/2 -- DOOR</t>
  </si>
  <si>
    <t>[2]--11 7/8 X 26 1/2  -- DOOR          [1]--11 7/8  X 6 15/16 -- DRAWER             [1]-- 11 7/8 X 8 15/16 -- DRAWER        [1]-- 11 7/8 X 10 7/16 -- DRAWER</t>
  </si>
  <si>
    <t>[2]--11 7/8 X 26 1/2  -- DOOR          [2]--11 7/8  X 6 15/16 -- DRAWER             [2]-- 11 7/8 X 8 15/16 -- DRAWER        [2]-- 11 7/8 X 10 7/16 -- DRAWER</t>
  </si>
  <si>
    <t>[4]--11 7/8 X 26 1/2  -- DOOR          [1]--11 7/8  X 6 15/16 -- DRAWER             [1]-- 11 7/8 X 8 15/16 -- DRAWER        [1]-- 11 7/8 X 10 7/16 -- DRAWER</t>
  </si>
  <si>
    <t>[4]--14 7/8 X 26 1/2  -- DOOR          [1]--11 7/8  X 6 15/16 -- DRAWER             [1]-- 11 7/8 X 8 15/16 -- DRAWER        [1]-- 11 7/8 X 10 7/16 -- DRAWER</t>
  </si>
  <si>
    <t>[4]--11 7/8 X 26 1/2  -- DOOR          [3]--11 7/8  X 6 15/16 -- DRAWER             [3]-- 11 7/8 X 8 15/16 -- DRAWER        [3]-- 11 7/8 X 10 7/16 -- DRAWER</t>
  </si>
  <si>
    <t xml:space="preserve">[2]  16 X 26 1/2  --LISA DOOR         8 3/4 /5 15/16 }22.5 CUT / 13 ANGLE CUT </t>
  </si>
  <si>
    <t xml:space="preserve">[2] -- 16 X 26 1/2  --LISA DOOR          8 3/4 /5 15/16 } 22.5 CUT / 13 ANGLE CUT                                                   [2] --11 7/8 X 6 15/16 --DRAWER               [2] --11 7/8 X 8 15/16 -- DRAWER        [2] --11 7/8 X 10 7/16 --DRAWER  </t>
  </si>
  <si>
    <t xml:space="preserve">[2] -- 16 X 26 1/2  --LISA DOOR          8 3/4 /5 15/16 } 22.5 CUT / 13 ANGLE CUT                                                   [1] --11 7/8 X 6 15/16 --DRAWER               [1] --11 7/8 X 8 15/16 -- DRAWER        [1] --11 7/8 X 10 7/16 --DRAWER  </t>
  </si>
  <si>
    <t xml:space="preserve">[4] -- 16 X 26 1/2  --LISA DOOR          8 3/4 /5 15/16 } 22.5 CUT / 13 ANGLE CUT                                                   [1] --11 3/8 X 6 15/16 --DRAWER               [1] --11 3/8 X 8 15/16 -- DRAWER        [1] --11 7/8 X 10 7/16 --DRAWER  </t>
  </si>
  <si>
    <t xml:space="preserve">[2] -- 16 X 26 1/2  --LISA DOOR          8 3/4 /5 15/16 } 22.5 CUT / 13 ANGLE CUT                                                   [2] --11 7/8 X 6 15/16 --DRAWER               [2] --11 7/8 X 8 15/16 -- DRAWER        [2] --11 7/8 X 10 7/16 --DRAWER   [1] --11 3/8 X 6 15/16 --DRAWER               [1] --11 3/8 X 8 15/16 -- DRAWER        [1] --11 3/8 X 10 7/16 --DRAWER  </t>
  </si>
  <si>
    <t xml:space="preserve">[2]  16 X 26 1/2  --JETTA DOOR         8 3/4 /5 15/16 }22.5 CUT / 13 ANGLE CUT </t>
  </si>
  <si>
    <t xml:space="preserve">[2] -- 16 X 26 1/2  --JETTA DOOR          8 3/4 /5 15/16 } 22.5 CUT / 13 ANGLE CUT                                                   [1] --11 7/8 X 6 15/16 --DRAWER               [1] --11 7/8 X 8 15/16 -- DRAWER        [1] --11 7/8 X 10 7/16 --DRAWER  </t>
  </si>
  <si>
    <t xml:space="preserve">[2] -- 16 X 26 1/2  --JETTA DOOR          8 3/4 /5 15/16 } 22.5 CUT / 13 ANGLE CUT                                                   [2] --11 7/8 X 6 15/16 --DRAWER               [2] --11 7/8 X 8 15/16 -- DRAWER        [2] --11 7/8 X 10 7/16 --DRAWER  </t>
  </si>
  <si>
    <t xml:space="preserve">[4] -- 16 X 26 1/2  --JETTA DOOR          8 3/4 /5 15/16 } 22.5 CUT / 13 ANGLE CUT                                                   [1] --11 3/8 X 6 15/16 --DRAWER               [1] --11 3/8 X 8 15/16 -- DRAWER        [1] --11 7/8 X 10 7/16 --DRAWER  </t>
  </si>
  <si>
    <t xml:space="preserve">[2] -- 16 X 26 1/2  --JETTA DOOR          8 3/4 /5 15/16 } 22.5 CUT / 13 ANGLE CUT                                                   [2] --11 7/8 X 6 15/16 --DRAWER               [2] --11 7/8 X 8 15/16 -- DRAWER        [2] --11 7/8 X 10 7/16 --DRAWER   [1] --11 3/8 X 6 15/16 --DRAWER               [1] --11 3/8 X 8 15/16 -- DRAWER        [1] --11 3/8 X 10 7/16 --DRAWER  </t>
  </si>
  <si>
    <t xml:space="preserve">[2]--11 7/8 X 18 1/2  -- DOOR          [1]--22 3/4 X 21-EX-CURVE  FRONT           </t>
  </si>
  <si>
    <t>[2] -- 11 7/8 X 26 1/2 -- FRAME WITH FROSTED GLASS</t>
  </si>
  <si>
    <t>[2]--11 7/8 X 26 1/2  --FRAME WITH FROSTED GLASS                      [1]--11 7/8  X 6 15/16 -- DRAWER             [1]-- 11 7/8 X 8 15/16 -- DRAWER        [1]-- 11 7/8 X 10 7/16 -- DRAWER</t>
  </si>
  <si>
    <t>[2]--11 7/8 X 26 1/2  --FRAME WITH FROSTED GLASS                      [2]--11 7/8  X 6 15/16 -- DRAWER             [2]-- 11 7/8 X 8 15/16 -- DRAWER        [2]-- 11 7/8 X 10 7/16 -- DRAWER</t>
  </si>
  <si>
    <t>[4]--11 7/8 X 26 1/2  --FRAME WITH FROSTED GLASS                      [1]--11 7/8  X 6 15/16 -- DRAWER             [1]-- 11 7/8 X 8 15/16 -- DRAWER        [1]-- 11 7/8 X 10 7/16 -- DRAWER</t>
  </si>
  <si>
    <t>[4]--11 7/8 X 26 1/2  --FRAME WITH FROSTED GLASS                      [3]--11 7/8  X 6 15/16 -- DRAWER             [3]-- 11 7/8 X 8 15/16 -- DRAWER        [3]-- 11 7/8 X 10 7/16 -- DRAWER</t>
  </si>
  <si>
    <t>[2]--17 7/8 X 26 1/2  --FRAME WITH FROSTED GLASS                      [1]--11 7/8  X 6 15/16 -- DRAWER             [1]-- 11 7/8 X 8 15/16 -- DRAWER        [1]-- 11 7/8 X 10 7/16 -- DRAWER</t>
  </si>
  <si>
    <t>[2]--14 7/8 X 26 1/2  -- DOOR          [1]--11 7/8  X 6 15/16 -- DRAWER             [1]-- 11 7/8 X 8 15/16 -- DRAWER        [1]-- 11 7/8 X 10 7/16 -- DRAWER</t>
  </si>
  <si>
    <t xml:space="preserve">[2]--14 7/8 X 26 1/2  -- DOOR          </t>
  </si>
  <si>
    <t xml:space="preserve">[2]--17 7/8 X 26 1/2  -- DOOR       </t>
  </si>
  <si>
    <t xml:space="preserve">SV 24"-2 DR </t>
  </si>
  <si>
    <t xml:space="preserve">SV  30" -2 DR </t>
  </si>
  <si>
    <t xml:space="preserve">SV 36"-2 DR </t>
  </si>
  <si>
    <t xml:space="preserve">SV 24" -1 DR 3 DW RS </t>
  </si>
  <si>
    <t xml:space="preserve">SV 24" -1 DR 3 DW LS </t>
  </si>
  <si>
    <t>[1]--17 7/8 X 26 1/2  -- DOOR          [1]--11 7/8  X 6 15/16 -- DRAWER             [1]-- 11 7/8 X 8 15/16 -- DRAWER        [1]-- 11 7/8 X 10 7/16 -- DRAWER</t>
  </si>
  <si>
    <t>[1]--11 7/8 X 26 1/2  -- DOOR          [1]--11 7/8  X 6 15/16 -- DRAWER             [1]-- 11 7/8 X 8 15/16 -- DRAWER        [1]-- 11 7/8 X 10 7/16 -- DRAWER</t>
  </si>
  <si>
    <t>[2]--14 7/8 X 26 1/2  -- DOOR          [2]--11 7/8  X 6 15/16 -- DRAWER             [2]-- 11 7/8 X 8 15/16 -- DRAWER        [2]-- 11 7/8 X 10 7/16 -- DRAWER</t>
  </si>
  <si>
    <t>[2]--17 7/8 X 26 1/2  -- DOOR          [2]--11 7/8  X 6 15/16 -- DRAWER             [2]-- 11 7/8 X 8 15/16 -- DRAWER        [2]-- 11 7/8 X 10 7/16 -- DRAWER</t>
  </si>
  <si>
    <t xml:space="preserve">SV 30" -1 DR 3 DW RS </t>
  </si>
  <si>
    <t xml:space="preserve">SV 30" -1 DR 3 DW LS </t>
  </si>
  <si>
    <t>SV 36" -2 DR 3 DW RS</t>
  </si>
  <si>
    <t>SV 36" -2 DR 3 DW LS</t>
  </si>
  <si>
    <t>SV 42" -2 DR 3 DW RS</t>
  </si>
  <si>
    <t>SV 42" -2 DR 3 DW LS</t>
  </si>
  <si>
    <t>SV 48" -2 DR 6 DW</t>
  </si>
  <si>
    <t>SV 54" -2 DR 6 DW</t>
  </si>
  <si>
    <t>SV 60" -2 DR 6 DW</t>
  </si>
  <si>
    <t>SV 60" -4 DR 3 DW</t>
  </si>
  <si>
    <t>SV 72" -4 DR 3 DW</t>
  </si>
  <si>
    <t>[1]--11 7/8 X 16  -- DOOR                  [1]--23 7/8 X 10 7/16 -- DRAWER</t>
  </si>
  <si>
    <t>[2]--14 7/8 X 16  -- DOOR                  [1]--29 7/8 X 10 7/16 -- DRAWER</t>
  </si>
  <si>
    <t>[2]--17 7/8 X 16  -- DOOR                  [1]--35 7/8 X 10 7/16 -- DRAWER</t>
  </si>
  <si>
    <t>[1]--11 7/8 X 16 -- DOOR                   [1]--11 7/8  X 6 15/16 -- DRAWER             [1]-- 11 7/8 X 8 15/16 -- DRAWER        [1]-- 23 7/8 X 10 7/16 -- DRAWER</t>
  </si>
  <si>
    <t>[1]--17 7/8 X 16 -- DOOR                   [1]--11 7/8  X 6 15/16 -- DRAWER             [1]-- 11 7/8 X 8 15/16 -- DRAWER        [1]-- 29 7/8 X 10 7/16 -- DRAWER</t>
  </si>
  <si>
    <t>[2]--11 7/8 X 16  -- DOOR                  [1]--11 7/8  X 6 15/16 -- DRAWER             [1]-- 11 7/8 X 8 15/16 -- DRAWER        [1]-- 11 7/8 X 10 7/16 -- DRAWER             [1]-- 23 7/8 X 10 7/16 -- DRAWER</t>
  </si>
  <si>
    <t>[2]--14 7/8 X 16  -- DOOR                  [1]--11 7/8  X 6 15/16 -- DRAWER             [1]-- 11 7/8 X 8 15/16 -- DRAWER        [1]-- 11 7/8 X 10 7/16 -- DRAWER             [1]-- 29 7/8 X 10 7/16 -- DRAWER</t>
  </si>
  <si>
    <t>[2]--11 7/8 X 16  -- DOOR                  [2]--11 7/8  X 6 15/16 -- DRAWER             [2]-- 11 7/8 X 8 15/16 -- DRAWER        [2]-- 11 7/8 X 10 7/16 -- DRAWER             [1]-- 23 7/8 X 10 7/16 -- DRAWER</t>
  </si>
  <si>
    <t>[2]--14 7/8 X 16  -- DOOR                  [2]--11 7/8  X 6 15/16 -- DRAWER             [2]-- 11 7/8 X 8 15/16 -- DRAWER        [2]-- 11 7/8 X 10 7/16 -- DRAWER             [1]-- 29 7/8 X 10 7/16 -- DRAWER</t>
  </si>
  <si>
    <t>[2]--17 7/8 X 16  -- DOOR                  [2]--11 7/8  X 6 15/16 -- DRAWER             [2]-- 11 7/8 X 8 15/16 -- DRAWER        [2]-- 11 7/8 X 10 7/16 -- DRAWER             [1]--35 7/8 X 10 7/16 -- DRAWER</t>
  </si>
  <si>
    <t>[4]--11 7/8 X 16  -- DOOR                  [1]--11 7/8  X 6 15/16 -- DRAWER             [1]-- 11 7/8 X 8 15/16 -- DRAWER        [1]-- 11 7/8 X 10 7/16 -- DRAWER             [2]-- 23 7/8 X 10 7/16 -- DRAWER</t>
  </si>
  <si>
    <t>[4]--14 7/8 X 16  -- DOOR                  [1]--11 7/8  X 6 15/16 -- DRAWER             [1]-- 11 7/8 X 8 15/16 -- DRAWER        [1]-- 11 7/8 X 10 7/16 -- DRAWER             [2]-- 29 7/8 X 10 7/16 -- DRAWER</t>
  </si>
  <si>
    <t>SV 24" -2 DR                                                 1 BOTTOM DW</t>
  </si>
  <si>
    <t>SV 30" -2 DR                                                 1 BOTTOM DW</t>
  </si>
  <si>
    <t>SV 36"-2 DR                                                 1 BOTTOM DW</t>
  </si>
  <si>
    <t>SV 24" -1 DR 2 DW LS                              1 BOTTOM DW</t>
  </si>
  <si>
    <t>SV 24"-1 DR 2 DW RS                              1 BOTTOM DW</t>
  </si>
  <si>
    <t>SV 30" -1 DR 2 DW RS                              1 BOTTOM DW</t>
  </si>
  <si>
    <t>SV 30" -1 DR 2 DW LS                              1 BOTTOM DW</t>
  </si>
  <si>
    <t>SV 36" -2 DR 3 DW RS                              1 BOTTOM DW</t>
  </si>
  <si>
    <t>SV 36" -2 DR 3 DW LS                              1 BOTTOM DW</t>
  </si>
  <si>
    <t>SV 42" -2 DR 3 DW RS                              1 BOTTOM DW</t>
  </si>
  <si>
    <t>SV 42" -2 DR 3 DW LS                              1 BOTTOM DW</t>
  </si>
  <si>
    <t>SV 48" -2 DR 6 DW                                  1 BOTTOM DW</t>
  </si>
  <si>
    <t>SV 54" -2 DR 6 DW                                  1 BOTTOM DW</t>
  </si>
  <si>
    <t>SV 60" -2 DR 6 DW                                  1 BOTTOM DW</t>
  </si>
  <si>
    <t>SV 60" -4 DR 3 DW                                  2 BOTTOM DW</t>
  </si>
  <si>
    <t>SV 72" -4 DR 3 DW                                  2 BOTTOM DW</t>
  </si>
  <si>
    <t xml:space="preserve">[2]--11 7/8 X 26 1/2  -- DOOR          [1]--11 7/8  X 19 1/2  -- DOOR         </t>
  </si>
  <si>
    <t xml:space="preserve">[2]--14 7/8 X 26 1/2  -- DOOR          [1]--14 7/8  X 19 1/2  -- DOOR         </t>
  </si>
  <si>
    <t xml:space="preserve">[2]--17 7/8 X 26 1/2  -- DOOR          [1]--17 7/8  X 19 1/2  -- DOOR         </t>
  </si>
  <si>
    <t xml:space="preserve">[2]--11 7/8 X 26 1/2  -- DOOR          </t>
  </si>
  <si>
    <t xml:space="preserve">[2]--11 7/8 X 26 1/2  -- DOOR           </t>
  </si>
  <si>
    <t xml:space="preserve">[2]--14 7/8 X 26 1/2  -- DOOR         </t>
  </si>
  <si>
    <t xml:space="preserve">[2]--14 7/8 X 26 1/2  -- DOOR      </t>
  </si>
  <si>
    <t xml:space="preserve">[2]--17 7/8 X 26 1/2  -- DOOR           </t>
  </si>
  <si>
    <t xml:space="preserve">[2]--17 7/8 X 26 1/2  -- DOOR               </t>
  </si>
  <si>
    <t>[1]--11 7/8 X 26 1/2  -- DOOR          [1]--11 7/8 X 19 1/2 -- DOOR                [1]--11 7/8  X 6 15/16 --DRAWER             [1]--11 7/8 X 8 15/16 -- DRAWER        [1]--11 7/8 X 10 7/16 -- DRAWER</t>
  </si>
  <si>
    <t>[1]--14 7/8 X 26 1/2  -- DOOR          [1]--14 7/8 X 19 1/2 -- DOOR                [1]--14 7/8  X 6 15/16 --DRAWER             [1]--14 7/8 X 8 15/16 -- DRAWER        [1]--14 7/8 X 10 7/16 -- DRAWER</t>
  </si>
  <si>
    <t>[1]--17 7/8 X 26 1/2  -- DOOR          [1]--17 7/8 X 19 1/2 -- DOOR                [1]--17 7/8  X 6 15/16 --DRAWER             [1]--17 7/8 X 8 15/16 -- DRAWER        [1]--17 7/8 X 10 7/16 -- DRAWER</t>
  </si>
  <si>
    <t xml:space="preserve">[4]--11 7/8 X 26 1/2  -- DOOR          [2]--11 7/8  X 19 1/2  -- DOOR         </t>
  </si>
  <si>
    <t xml:space="preserve">[4]--14 7/8 X 26 1/2  -- DOOR          [2]--14 7/8  X 19 1/2  -- DOOR         </t>
  </si>
  <si>
    <t xml:space="preserve">[4]--11 7/8 X 26 1/2  -- DOOR           </t>
  </si>
  <si>
    <t xml:space="preserve">[4]--14 7/8 X 26 1/2  -- DOOR          </t>
  </si>
  <si>
    <t>[2]-- 11 7/8 X 31 7/8 -- DOOR</t>
  </si>
  <si>
    <t>[2]-- 14 7/8 X 31 7/8 -- DOOR</t>
  </si>
  <si>
    <t>[2]-- 11 7/8 X 26 1/2-- DOOR</t>
  </si>
  <si>
    <t>[2]-- 14 7/8 X 26 1/2 -- DOOR</t>
  </si>
  <si>
    <t>[2]-- 12 1/8 X 30 -- DOOR</t>
  </si>
  <si>
    <t>[2]-- 15 1/8 X 30 -- DOOR</t>
  </si>
  <si>
    <t xml:space="preserve">[2]-- 11 7/8 X 35 7/8 -- DOOR </t>
  </si>
  <si>
    <t xml:space="preserve">DOOR </t>
  </si>
  <si>
    <t>DUE:</t>
  </si>
  <si>
    <t xml:space="preserve">SANDING </t>
  </si>
  <si>
    <t xml:space="preserve">PAINT </t>
  </si>
  <si>
    <t>PG</t>
  </si>
  <si>
    <t>PEARL GRAY</t>
  </si>
  <si>
    <t>25" X 22 1/2"</t>
  </si>
  <si>
    <t>25" X 19 1/2"</t>
  </si>
  <si>
    <t>31" X 22 1/2"</t>
  </si>
  <si>
    <t>31" X 19 1/2"</t>
  </si>
  <si>
    <t>37" X 22 1/2"</t>
  </si>
  <si>
    <t>37" X 19 1/2"</t>
  </si>
  <si>
    <t xml:space="preserve">43" X 22 1/2" </t>
  </si>
  <si>
    <t>43" X 19 1/2"</t>
  </si>
  <si>
    <t>49" X 22 1/2"</t>
  </si>
  <si>
    <t>49" X 19 1/2"</t>
  </si>
  <si>
    <t>55" X 22 1/2"</t>
  </si>
  <si>
    <t>55" X 19 1/2"</t>
  </si>
  <si>
    <t>61" X 22 1/2" SINGLE</t>
  </si>
  <si>
    <t xml:space="preserve">[2]-- 11 7/8 X 19 1/2 -- DOOR                        [2] --11 7/8 X 9 11/16 --DRAWER                                [1]--35 7/8 X 6 15/16-- DRAWER                 </t>
  </si>
  <si>
    <t xml:space="preserve">[2]-- 11 7/8 X 19 1/2 -- DOOR                        [1]--23 7/8 X 6 15/16-- DRAWER                 </t>
  </si>
  <si>
    <t xml:space="preserve">[2]-- 14 7/8 X 19 1/2 -- DOOR                        [1]--29 7/8 X 6 15/16-- DRAWER                 </t>
  </si>
  <si>
    <t xml:space="preserve">[1]-- 11 7/8 X 19 1/2 -- DOOR                        [2] --11 7/8 X 9 11/16 --DRAWER                                [1]--23 7/8 X 6 15/16-- DRAWER                 </t>
  </si>
  <si>
    <t xml:space="preserve">[1]-- 17 7/8 X 19 1/2 -- DOOR                        [2] --11 7/8 X 9 11/16 --DRAWER                                [1]--29 7/8 X 6 15/16-- DRAWER                 </t>
  </si>
  <si>
    <t xml:space="preserve">[2]-- 11 7/8 X 19 1/2 -- DOOR                        [4] --11 7/8 X 9 11/16 --DRAWER                                [1]--47 7/8 X 6 15/16-- DRAWER                 </t>
  </si>
  <si>
    <t xml:space="preserve">[2]-- 17 7/8 X 19 1/2 -- DOOR                        [4] --11 7/8 X 9 11/16 --DRAWER                                [1]--59 7/8 X 6 15/16-- DRAWER                 </t>
  </si>
  <si>
    <t xml:space="preserve">30"CLASSIC- 2 DR </t>
  </si>
  <si>
    <t xml:space="preserve">[2]-- 11 15/16 X 26 1/2 -- DOOR                             </t>
  </si>
  <si>
    <t xml:space="preserve">[2]-- 14 15/16 X 26 1/2 -- DOOR                             </t>
  </si>
  <si>
    <t>[1]--11 15/16 X 26 1/2  -- DOOR                   [1]--11 15/16 X 6 15/16 -- DRAWER                           [1]-- 11 15/16 X 8 15/16 -- DRAWER                       [1]-- 11 15/16 X 10 7/16 -- DRAWER</t>
  </si>
  <si>
    <t>[1]--17 15/16 X 26 1/2  -- DOOR                   [1]--11 15/16 X 6 15/16 -- DRAWER                           [1]-- 11 15/16 X 8 15/16 -- DRAWER                       [1]-- 11 15/16 X 10 7/16 -- DRAWER</t>
  </si>
  <si>
    <t>[2]--11 15/16 X 26 1/2  -- DOOR                  [1]--11 15/16 X 6 15/16 -- DRAWER                            [1]-- 11 15/16 X 8 15/16 -- DRAWER                        [1]-- 11 15/16 X 10 7/16 -- DRAWER</t>
  </si>
  <si>
    <t>[2]--11 15/16 X 26 1/2  -- DOOR                  [2]--11 15/16 X 6 15/16 -- DRAWER                            [2]-- 11 15/16 X 8 15/16 -- DRAWER                        [2]-- 11 15/16 X 10 7/16 -- DRAWER</t>
  </si>
  <si>
    <t>[2]--17 15/16 X 26 1/2  -- DOOR                  [2]--11 15/16 X 6 15/16 -- DRAWER                            [2]-- 11 15/16 X 8 15/16 -- DRAWER                        [2]-- 11 15/16 X 10 7/16 -- DRAWER</t>
  </si>
  <si>
    <t xml:space="preserve">[1]--11 15/16 X 31 7/8 -- DOOR </t>
  </si>
  <si>
    <t>[1]--11 15/16 X 31 7/8 -- DOOR</t>
  </si>
  <si>
    <t>[2]--11 15/16 X 31 7/8 -- DOOR</t>
  </si>
  <si>
    <t xml:space="preserve">[2]-- 14 7/8 X 17 9/16 --DOOR               [1]-- 29 7/8 X 8 3/4 -- DRAWER                  [1]-- 29 7/8 X 4-- CLASSIC KICK                  [1] --29 7/8 X 2 3/4 -- MOULDING </t>
  </si>
  <si>
    <t xml:space="preserve">[2]-- 11 7/8 X 17 9/16 --DOOR                [1]-- 23 7/8 X 8 3/4 -- DRAWER                 [1]-- 23 7/8 X 4-- CLASSIC KICK                  [1] --23 7/8 X 2 3/4 -- MOULDING </t>
  </si>
  <si>
    <t xml:space="preserve">[4] --11 7/8 X 26 1/2 -- DOOR                 [3]-- 11 7/8 X 8 3/4 -- DRAWER                  [1]-- 59 7/8 X 4-- CLASSIC KICK                 [1]-- 59 7/8 X 2 3/4 -- MOULDING </t>
  </si>
  <si>
    <t xml:space="preserve">[4] --14 7/8 X 26 1/2 -- DOOR                 [3]-- 11 7/8 X 8 3/4 -- DRAWER                  [1]-- 71 7/8 X 4-- CLASSIC KICK                 [1]-- 71 7/8 X 2 3/4 -- MOULDING </t>
  </si>
  <si>
    <t xml:space="preserve">[2] --17 7/8 X 26 1/2 -- DOOR                 [6]-- 11 7/8 X 8 3/4 -- DRAWER                  [1]-- 59 7/8 X 4-- CLASSIC KICK                 [1]-- 59 7/8 X 2 3/4 -- MOULDING </t>
  </si>
  <si>
    <t xml:space="preserve">[2] --14 7/8 X 26 1/2 -- DOOR                 [6]-- 11 7/8 X 8 3/4 -- DRAWER                  [1]-- 53 7/8 X 4-- CLASSIC KICK                 [1]-- 53 7/8 X 2 3/4 -- MOULDING </t>
  </si>
  <si>
    <t xml:space="preserve">[2] --11 7/8 X 26 1/2 -- DOOR                 [6]-- 11 7/8 X 8 3/4 -- DRAWER                  [1]-- 47 7/8 X 4-- CLASSIC KICK                 [1]-- 47 7/8 X 2 3/4 -- MOULDING </t>
  </si>
  <si>
    <t xml:space="preserve">[2] --8 7/8 X 26 1/2 -- DOOR                   [6]-- 11 7/8 X 8 3/4 -- DRAWER                  [1]-- 41 7/8 X 4-- CLASSIC KICK                 [1]-- 41 7/8 X 2 3/4 -- MOULDING </t>
  </si>
  <si>
    <t xml:space="preserve">[2] --14 7/8 X 26 1/2 -- DOOR                 [3]-- 11 7/8 X 8 3/4 -- DRAWER                  [1]-- 41 7/8 X 4-- CLASSIC KICK                 [1]-- 41 7/8 X 2 3/4 -- MOULDING </t>
  </si>
  <si>
    <t xml:space="preserve">[2] --11 7/8 X 26 1/2 -- DOOR                 [3]-- 11 7/8 X 8 3/4 -- DRAWER                  [1]-- 35 7/8 X 4-- CLASSIC KICK                 [1]-- 35 7/8 X 2 3/4 -- MOULDING </t>
  </si>
  <si>
    <t>[1]-- 11 7/8 X 31 7/8 -- DOOR</t>
  </si>
  <si>
    <t>[1]-- 11 7/8 X 35 7/8 -- DOOR</t>
  </si>
  <si>
    <t>[3]-- 11 7/8 X 35 7/8 -- DOOR</t>
  </si>
  <si>
    <t>[2]-- 11 7/8 X 35 7/8 -- DOOR</t>
  </si>
  <si>
    <t>LISA-UPPER 1 DR HLS/HRS</t>
  </si>
  <si>
    <t>LISA-UPPER 1 DR [2 X HRS--1 X HLS]</t>
  </si>
  <si>
    <t>LISA-UPPER 1 DR [2 X HLS--1 X HRS]</t>
  </si>
  <si>
    <t>[1]-- 11 7/8 X 35 7/8 -- FRAME WITH CLEAR GLASS    [GLASS 7 7/8 X 32 1/8 ]</t>
  </si>
  <si>
    <t>[2]-- 11 7/8 X 35 7/8 -- FRAME WITH CLEAR GLASS    [GLASS 7 7/8 X 32 1/8 ]</t>
  </si>
  <si>
    <t>[3]-- 11 7/8 X 35 7/8 -- FRAME WITH CLEAR GLASS    [GLASS 7 7/8 X 32 1/8 ]</t>
  </si>
  <si>
    <t>[1]--11 7/8 X 35 7/8 -- FRAME WITH FROSTED GLASS     [8” X 27 5/8” GLASS SIZE]</t>
  </si>
  <si>
    <t>[2]--11 7/8 X 35 7/8 -- FRAME WITH FROSTED GLASS     [8” X 27 5/8” GLASS SIZE]</t>
  </si>
  <si>
    <t>[3]--11 7/8 X 35 7/8 -- FRAME WITH FROSTED GLASS     [8” X 27 5/8” GLASS SIZE]</t>
  </si>
  <si>
    <t xml:space="preserve">[2]--9 7/8 X 26 1/2 -- DOORS                      [2]--2 X 20 -- SOLID WOOD                         [4]--2 X 2 X 32-- SOLID WOOD LEG </t>
  </si>
  <si>
    <t xml:space="preserve">24"-MARCO-BASE 2 DR </t>
  </si>
  <si>
    <t>36"-MARCO-BASE 2 DR 3 DW RS</t>
  </si>
  <si>
    <t>36"-MARCO-BASE 2 DR 3 DW LS</t>
  </si>
  <si>
    <t xml:space="preserve">[2]--9 7/8 X 26 1/2 -- DOORS                      [1]--11 7/8  X 6 15/16 -- DRAWER             [1]-- 11 7/8 X 8 15/16 -- DRAWER        [1]-- 11 7/8 X 10 7/16 -- DRAWER              [2]--2 X 32 -- SOLID WOOD                         [4]--2 X 2 X 32-- SOLID WOOD LEG </t>
  </si>
  <si>
    <t xml:space="preserve">[2]--9 7/8 X 26 1/2 -- DOORS                     [2]--11 7/8  X 6 15/16 -- DRAWER             [2]-- 11 7/8 X 8 15/16 -- DRAWER        [2]-- 11 7/8 X 10 7/16 -- DRAWER              [2]--2 X 44 -- SOLID WOOD                         [4]--2 X 2 X 32-- SOLID WOOD LEG </t>
  </si>
  <si>
    <t xml:space="preserve">[2]--15 7/8 X 26 1/2 -- DOORS                   [2]--11 7/8  X 6 15/16 -- DRAWER             [2]-- 11 7/8 X 8 15/16 -- DRAWER        [2]-- 11 7/8 X 10 7/16 -- DRAWER              [2]--2 X 56-- SOLID WOOD                         [4]--2 X 2 X 32-- SOLID WOOD LEG </t>
  </si>
  <si>
    <t xml:space="preserve">[4]--10 7/8 X 26 1/2 -- DOORS                   [1]--11 7/8  X 6 15/16 -- DRAWER             [1]-- 11 7/8 X 8 15/16 -- DRAWER        [1]-- 11 7/8 X 10 7/16 -- DRAWER              [2]--2 X 56 -- SOLID WOOD                         [4]--2 X 2 X 32-- SOLID WOOD LEG </t>
  </si>
  <si>
    <t xml:space="preserve">[4]--10 7/8 X 26 1/2 -- DOORS                   [3]--11 7/8  X 6 15/16 -- DRAWER             [3]-- 11 7/8 X 8 15/16 -- DRAWER        [3]-- 11 7/8 X 10 7/16 -- DRAWER              [2]--2 X 80 -- SOLID WOOD                         [4]--2 X 2 X 32-- SOLID WOOD LEG </t>
  </si>
  <si>
    <t>[1]--11 7/8 X 35 7/8 --DOOR</t>
  </si>
  <si>
    <t>[2]--11 7/8 X 35 7/8 --DOOR</t>
  </si>
  <si>
    <t xml:space="preserve">[1]--11 7/8 X 35 7/8 -- DOOR                                                      </t>
  </si>
  <si>
    <t xml:space="preserve">[3]--11 7/8 X 35 7/8 -- DOOR                                                      </t>
  </si>
  <si>
    <t>[1]--11 7/8 X 26 1/2--DOOR                       [1]--11 7/8 X 35 7/8--DOOR                       [4]--2 X 2X 77 3/4-- SOLID WOOD LEG</t>
  </si>
  <si>
    <t xml:space="preserve">[2]-11 7/8 X 26 1/2  --DOOR                   [1]--11 7/8  X 17 3/8  -- DOOR                       [1]- 11 7/8  X 4-- CLASSIC KICK              [1]-11 7/8 X 2 3/4 -TOWER MOULDING </t>
  </si>
  <si>
    <t xml:space="preserve">[2]-14 7/8 X 26 1/2  --DOOR                   [1]--14 7/8  X 17 3/8  -- DOOR                       [1]- 14 7/8  X 4-- CLASSIC KICK              [1]-14 7/8 X 2 3/4 -TOWER MOULDING </t>
  </si>
  <si>
    <t xml:space="preserve">[2]-17 7/8 X 26 1/2  --DOOR                   [1]--17 7/8  X 17 3/8  -- DOOR                       [1]- 17 7/8  X 4-- CLASSIC KICK              [1]-17 7/8 X 2 3/4 -TOWER MOULDING </t>
  </si>
  <si>
    <t xml:space="preserve">[4]-11 7/8 X 26 1/2  --DOOR                   [2]--11 7/8  X 17 3/8  -- DOOR                       [1]- 23 7/8  X 4-- CLASSIC KICK              [1]-23 7/8 X 2 3/4 -TOWER MOULDING </t>
  </si>
  <si>
    <t xml:space="preserve">[4]-14 7/8 X 26 1/2  --DOOR                  [2]--14 7/8  X 17 3/8  -- DOOR                       [1]- 29 7/8  X 4-- CLASSIC KICK               [1]-29 7/8 X 2 3/4 -TOWER MOULDING </t>
  </si>
  <si>
    <t xml:space="preserve">[2]--12 7/8 X 19 15/16 --DOOR                   [1]-25 7/8 X 7 15/16 --DRAWER                          [4]- 2 X 2 X 33- SOLID LEG                         [2]-1 1/2 X 26 1/8--BOT F/B -SOLID WOOD                               [2]-2 3/8 X 26 1/8--TOP F/B-SOLID WOOD                  </t>
  </si>
  <si>
    <t xml:space="preserve">[2]--9 7/8 X 19 15/16 --DOOR                      [1]-19 7/8 X 7 15/16 --DRAWER                          [4]- 2 X 2 X 33- SOLID LEG                         [2]-1 1/2 X 20 1/8--BOT F/B -SOLID WOOD                               [2]-2 3/8 X 20 1/8--TOP F/B-SOLID WOOD                  </t>
  </si>
  <si>
    <t xml:space="preserve">[1]-13 7/8 X 19 15/16 --DOOR                   [1]-25 7/8 X 7 15/16 --DRAWER                          [2]-11 7/8 X 9 15/16-DRAWER                [4]-2 X 2 X 33- SOLID LEG                         [2]-1 1/2 X 26 1/8-B/ F/B-SOLID WOOD                               [2]-2 3/8 X 26 1/8--T/ F/B-SOLID WOOD                  </t>
  </si>
  <si>
    <t xml:space="preserve">[2]-9 7/8 X 19 15/16 --DOOR                     [1]-31 7/8 X 7 15/16 --DRAWER                          [2]-11 7/8 X 9 15/16-DRAWER                [4]-2 X 2 X 33- SOLID LEG                         [2]-1 1/2 X 32 1/8-B/ F/B-SOLID WOOD                               [2]-2 3/8 X 32 1/8--T/ F/B-SOLID WOOD                  </t>
  </si>
  <si>
    <t xml:space="preserve">[2]--11 7/8 X 26 1/2 -- DOORS                    [4]--2 X 2 X 4 3/8-- SOLID LEG </t>
  </si>
  <si>
    <t xml:space="preserve">[1]--17 7/8 X 26 1/2 -- DOORS                    [1]--11 7/8  X 6 7/8 -- DRAWER             [1]-- 11 7/8 X 8 7/8 -- DRAWER             [1]-- 11 7/8 X 10 3/8 -- DRAWER                    [4]--2 X 2 X 4 3/8-- SOLID WOOD LEG </t>
  </si>
  <si>
    <t xml:space="preserve">[2]--11 7/8 X 26 1/2 -- DOORS                    [1]--11 7/8  X 6 7/8 -- DRAWER             [1]-- 11 7/8 X 8 7/8 -- DRAWER             [1]-- 11 7/8 X 10 3/8 -- DRAWER                    [4]--2 X 2 X 4 3/8-- SOLID WOOD LEG </t>
  </si>
  <si>
    <t xml:space="preserve">[2]--14 7/8 X 26 1/2 -- DOORS                    [4]--2 X 2 X 4 3/8-- SOLID LEG </t>
  </si>
  <si>
    <t xml:space="preserve">[2]--11 7/8 X 26 1/2 -- DOORS                    [2]--11 7/8  X 6 7/8 -- DRAWER             [2]-- 11 7/8 X 8 7/8 -- DRAWER             [2]-- 11 7/8 X 10 3/8 -- DRAWER                    [4]--2 X 2 X 4 3/8-- SOLID WOOD LEG </t>
  </si>
  <si>
    <t xml:space="preserve">[2]--17 7/8 X 26 1/2 -- DOORS                    [2]--11 7/8  X 6 7/8 -- DRAWER             [2]-- 11 7/8 X 8 7/8 -- DRAWER             [2]-- 11 7/8 X 10 3/8 -- DRAWER                    [4]--2 X 2 X 4 3/8-- SOLID WOOD LEG </t>
  </si>
  <si>
    <t xml:space="preserve">[4]--11 7/8 X 26 1/2 -- DOORS                    [1]--11 7/8  X 6 7/8 -- DRAWER             [1]-- 11 7/8 X 8 7/8 -- DRAWER             [1]-- 11 7/8 X 10 3/8 -- DRAWER                    [6]--2 X 2 X 4 3/8-- SOLID WOOD LEG </t>
  </si>
  <si>
    <t xml:space="preserve">[4]--14 7/8 X 26 1/2 -- DOORS                    [1]--11 7/8  X 6 7/8 -- DRAWER             [1]-- 11 7/8 X 8 7/8 -- DRAWER             [1]-- 11 7/8 X 10 3/8 -- DRAWER                    [6]--2 X 2 X 4 3/8-- SOLID WOOD LEG </t>
  </si>
  <si>
    <t>30" LOFT 2 DR BOTTOM  GRILL</t>
  </si>
  <si>
    <t>24" LOFT 2 DR BOTTOM  GRILL</t>
  </si>
  <si>
    <t>36" LOFT 2 DR BOTTOM  GRILL</t>
  </si>
  <si>
    <t>[1]-11 7/8 X 31 7/8 -DOOR</t>
  </si>
  <si>
    <t>[2]-11 7/8 X 31 7/8 -DOOR</t>
  </si>
  <si>
    <t>UNI-UPPER 1 DR HRS/HLS</t>
  </si>
  <si>
    <t>AHM 30 MATTE</t>
  </si>
  <si>
    <t>WEEKS HH-WATERDOWN</t>
  </si>
  <si>
    <t>RIDGEWAY DESIGN CENTRE- MISSISSAUGA</t>
  </si>
  <si>
    <t>VANITY DEPOT-VAUGHAN</t>
  </si>
  <si>
    <t>H.F.Smith Lumber-cookstown</t>
  </si>
  <si>
    <t>36" PKG-CLASSIC- UPPER 1 DR HRS</t>
  </si>
  <si>
    <t>36" PKG-CLASSIC- UPPER 1 DR HLS</t>
  </si>
  <si>
    <t>42" PKG-CLASSIC- UPPER 1 DR HRS</t>
  </si>
  <si>
    <t>42' PKG-CLASSIC- UPPER 1 DR HLS</t>
  </si>
  <si>
    <t>42" PKG-CLASSIC- UPPER 2 DR RS/LS</t>
  </si>
  <si>
    <t>54" PKG-CLASSIC- UPPER 2 DR RS/LS</t>
  </si>
  <si>
    <t>60" PKG-CLASSIC- UPPER 2 DR RS/LS</t>
  </si>
  <si>
    <t>60" PKG-CLASSIC- UPPER 1 DR HRS</t>
  </si>
  <si>
    <t>60" PKG-CLASSIC- UPPER 1 DR HLS</t>
  </si>
  <si>
    <t>72" PKG-CLASSIC- UPPER 1 DR HRS</t>
  </si>
  <si>
    <t>72" PKG-CLASSIC- UPPER 1 DR HLS</t>
  </si>
  <si>
    <t>TOTAL:</t>
  </si>
  <si>
    <t>Plumbing Centre HAMILTON</t>
  </si>
  <si>
    <t>STYLE:</t>
  </si>
  <si>
    <t xml:space="preserve">[1] --17 7/8 X 26 1/2 -- DOOR                 [3]-- 11 7/8 X 8 3/4 -- DRAWER                  [1]-- 29 7/8 X 4-- CLASSIC KICK                     [1]-- 29 7/8 X 2 3/4 -- MOULDING </t>
  </si>
  <si>
    <t xml:space="preserve">[1] --17 7/8 X 26 1/2 -- DOOR                 [3]-- 11 7/8 X 8 3/4 -- DRAWER                  [1]-- 29 7/8 X 4-- CLASSIC KICK                       [1]-- 29 7/8 X 2 3/4 -- MOULDING </t>
  </si>
  <si>
    <t xml:space="preserve">[2]-- 17 7/8 X 26 1/2 --DOOR                   [1]-- 35 7/8 X 4-- CLASSIC KICK                [1] --35 7/8 X 2 3/4-- DOOR MOULDING </t>
  </si>
  <si>
    <r>
      <t>[2] --11 7/8 x 26 1/2 --DOOR                   [1] --23 7/8 x 4 --CLASSIC KICK                 [1] --23 7/8 X 2 3/4 --</t>
    </r>
    <r>
      <rPr>
        <sz val="8"/>
        <color theme="1"/>
        <rFont val="Calibri"/>
        <family val="2"/>
        <scheme val="minor"/>
      </rPr>
      <t xml:space="preserve"> MOULDING </t>
    </r>
  </si>
  <si>
    <t>[2]--11 7/8 X 18 1/2  -- DOOR                    [2]-- 11 7/8 X 7 15/16 -- DRAWER          [1]-- 11 7/8 X 10 7/16 -- DRAWER                [1]--23 3/8 X 21--EX--CURVE  FRONT</t>
  </si>
  <si>
    <t>[2]--11 7/8 X 18 1/2  -- DOOR                    [2]-- 11 7/8 X 7 15/16 -- DRAWER           [1]-- 11 7/8 X 10 7/16 -- DRAWER                 [1]--23 3/8 X 21--EX--CURVE  FRONT</t>
  </si>
  <si>
    <t xml:space="preserve">[2]-- 11 7/8 X 18 1/2  -- DOOR                   [4]-- 11 7/8 X 7 15/16 -- DRAWER           [2]-- 11 7/8 X 10 7/16 -- DRAWER               [1]--24 X 21--EX--CURVE  FRONT    </t>
  </si>
  <si>
    <t xml:space="preserve">[4]-- 11 7/8 X 18 1/2  -- DOOR                   [2]-- 11 7/8 X 7 15/16 -- DRAWER           [1]-- 11 7/8 X 10 7/16 -- DRAWER               [2]--23 3/8  X 21--EX--CURVE  FRONT    </t>
  </si>
  <si>
    <t xml:space="preserve">[4]-- 11 7/8 X 18 1/2  -- DOOR                   [6]-- 11 7/8 X 7 15/16 -- DRAWER           [3]-- 11 7/8 X 10 7/16 -- DRAWER               [2]--24  X 21--EX--CURVE  FRONT    </t>
  </si>
  <si>
    <t>LINSAY DESIGN CENTRE</t>
  </si>
  <si>
    <t xml:space="preserve">36" CLASSIC- 2 DR </t>
  </si>
  <si>
    <t>30" CLASSIC- 1 DR 3 DW RS</t>
  </si>
  <si>
    <t>30" CLASSIC- 1 DR 3 DW LS</t>
  </si>
  <si>
    <t>36" CLASSIC- 2 DR 3 DW RS</t>
  </si>
  <si>
    <t>36" CLASSIC- 2 DR 3 DW LS</t>
  </si>
  <si>
    <t xml:space="preserve"> VALANCE </t>
  </si>
  <si>
    <t>[2]-- 8 7/8 X 31 7/8 -- DOOR</t>
  </si>
  <si>
    <t>CHATHAM PLUMBING</t>
  </si>
  <si>
    <t>A.H.M Designers Ltd.               401 Nugget Ave                    Scarborough, Ontario M1S 4G3</t>
  </si>
  <si>
    <t xml:space="preserve">PROFILE ID </t>
  </si>
  <si>
    <t>A.H.M Designers Ltd.               401 Nugget Ave                   Scarborough, Ontario M1S 4G3</t>
  </si>
  <si>
    <t>A.H.M Designers Ltd.               401 Nugget Ave                   Scarborough, Ontario                        M1S 4G3</t>
  </si>
  <si>
    <t>A.H.M Designers Ltd.               401 Nugget Ave                   Scarborough, Ontario                           M1S 4G3</t>
  </si>
  <si>
    <t>A.H.M Designers Ltd.               401 Nugget Ave                   Scarborough, Ontario                         M1S 4G3</t>
  </si>
  <si>
    <t>A.H.M Designers Ltd.               401 Nugget Ave                   Scarborough, Ontario                          M1S 4G3</t>
  </si>
  <si>
    <t>A.H.M Designers Ltd.               401 Nugget Ave                   Scarborough, Ontario                               M1S 4G3</t>
  </si>
  <si>
    <t>A.H.M Designers Ltd.               401 Nugget Ave                   Scarborough, Ontario                      M1S 4G3</t>
  </si>
  <si>
    <t>A.H.M Designers Ltd.               401 Nugget Ave                   Scarborough, Ontario                                    M1S 4G3</t>
  </si>
  <si>
    <t>A.H.M Designers Ltd.               401 Nugget Ave                   Scarborough, Ontario                                  M1S 4G3</t>
  </si>
  <si>
    <t xml:space="preserve">[4]-10 7/8 X 19 15/16 --DOOR                   [1]-55 7/8 X 7 15/16 --DRAWER                          [2]-11 7/8 X 9 15/16-DRAWER                [4]-2 X 2 X 33- SOLID LEG                         [2]-1 1/2 X 56 1/8-B/ F/B-SOLID WOOD                               [2]-2 3/8 X 56 1/8--T/ F/B-SOLID WOOD                  </t>
  </si>
  <si>
    <t xml:space="preserve">[2]-9 7/8 X 19 15/16 --DOOR                     [1]-43 7/8 X 7 15/16 --DRAWER                          [4]-11 7/8 X 9 15/16-DRAWER                [4]-2 X 2 X 33- SOLID LEG                         [2]-1 1/2 X 44 1/8-B/ F/B-SOLID WOOD                               [2]-2 3/8 X 44 1/8--T/ F/B-SOLID WOOD                  </t>
  </si>
  <si>
    <t xml:space="preserve">[2]-15 7/8 X 19 15/16 --DOOR                   [1]-55 7/8 X 7 15/16 --DRAWER                          [4]-11 7/8 X 9 15/16-DRAWER                [4]-2 X 2 X 33- SOLID LEG                         [2]-1 1/2 X 56 1/8-B/ F/B-SOLID WOOD                               [2]-2 3/8 X 56 1/8--T/ F/B-SOLID WOOD                  </t>
  </si>
  <si>
    <t xml:space="preserve">[4]-13 7/8 X 19 15/16 --DOOR                   [1]-67 7/8 X 7 15/16 --DRAWER                          [2]-11 7/8 X 9 15/16-DRAWER                [4]-2 X 2 X 33- SOLID LEG                         [2]-1 1/2 X 68 1/8-B/ F/B-SOLID WOOD                               [2]-2 3/8 X 68 1/8--T/ F/B-SOLID WOOD                  </t>
  </si>
  <si>
    <t xml:space="preserve">VALANCE DETAILS </t>
  </si>
  <si>
    <t>ARCH &amp; MOULDING</t>
  </si>
  <si>
    <t>DOOR LIST</t>
  </si>
  <si>
    <t>No. Of Tops</t>
  </si>
  <si>
    <t>No. Of Boxes</t>
  </si>
  <si>
    <t>Check list</t>
  </si>
  <si>
    <t>S.No.</t>
  </si>
  <si>
    <t xml:space="preserve">DATE: </t>
  </si>
  <si>
    <t>VANITY CHECKLIST</t>
  </si>
  <si>
    <t>Packing Slip</t>
  </si>
  <si>
    <t>Mirror</t>
  </si>
  <si>
    <t>Counter Top Labels</t>
  </si>
  <si>
    <t>Small Labels</t>
  </si>
  <si>
    <t>Big Labels</t>
  </si>
  <si>
    <t>CUTTING SEET-- BACKING\CCLASSIC VANITY CR- 1BY8 BACKING.xlsx</t>
  </si>
  <si>
    <t>Link</t>
  </si>
  <si>
    <t>File Name</t>
  </si>
  <si>
    <t>Cutting sheet with 1/8" backing</t>
  </si>
  <si>
    <t>Valance &amp; Frames</t>
  </si>
  <si>
    <t>Valance &amp; Frames.xlsx</t>
  </si>
  <si>
    <t>Classic Tower Cutting Sheet</t>
  </si>
  <si>
    <t>tower cutting sheet\CLASSIC TOWER CUTTING SHEET.xlsx</t>
  </si>
  <si>
    <t>Vanity Related Links</t>
  </si>
  <si>
    <t>DOOR</t>
  </si>
  <si>
    <t>Cutting Area</t>
  </si>
  <si>
    <t>Valance Cutting Area</t>
  </si>
  <si>
    <t>Departments</t>
  </si>
  <si>
    <t>MDF Door Area</t>
  </si>
  <si>
    <t>Maple Door Area</t>
  </si>
  <si>
    <t>Sanding Area</t>
  </si>
  <si>
    <t>Maple Stain Area</t>
  </si>
  <si>
    <t>Tape Area</t>
  </si>
  <si>
    <t>Box Area</t>
  </si>
  <si>
    <t>Final Area</t>
  </si>
  <si>
    <t>Shipping Area</t>
  </si>
  <si>
    <t>Mr. Thas</t>
  </si>
  <si>
    <t>Manager</t>
  </si>
  <si>
    <t>Praveena</t>
  </si>
  <si>
    <t>Office Copy</t>
  </si>
  <si>
    <t>a-1 vanity</t>
  </si>
  <si>
    <t xml:space="preserve">Vanity Diagrams </t>
  </si>
  <si>
    <t>Valance &amp; Frame</t>
  </si>
  <si>
    <t>Wall Codes</t>
  </si>
  <si>
    <t>..\WALL COD</t>
  </si>
  <si>
    <t>Classic Vanity Cutting Sheet</t>
  </si>
  <si>
    <t>CLASSIC VANITY CUTTING SHEET\CLASSIC VANITY.xlsx</t>
  </si>
  <si>
    <t>UNIVERSAL VANITY CUTTING SHEET\UNIVERSAL VANITY.xlsx</t>
  </si>
  <si>
    <t>WEEKLY ISSUE AND DUE  DATA SHEET.xlsx</t>
  </si>
  <si>
    <t>1- Provide main sheets to below departments</t>
  </si>
  <si>
    <t>2- Management Weekly Vanity Report</t>
  </si>
  <si>
    <t>Universal Vanity Cutting Sheet</t>
  </si>
  <si>
    <t>Different Valances</t>
  </si>
  <si>
    <t>..\VANITY-10-7-2014\NEW VVVVVVVVVVVVVVVVVV\VAVI\VALANCES.doc</t>
  </si>
  <si>
    <t>.</t>
  </si>
  <si>
    <t>[1]--11 7/8 X 26 1/2  -- DOOR              [1]--11 7/8  X 6 15/16 -- DRAWER             [1]-- 11 7/8 X 8 15/16 -- DRAWER        [1]-- 11 7/8 X 10 7/16 -- DRAWER</t>
  </si>
  <si>
    <t>U12X21X77.75</t>
  </si>
  <si>
    <t>U12X18X77.75</t>
  </si>
  <si>
    <t>FILLER: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</si>
  <si>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12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10 3/4 X 21 CUT OUT 3 PC CR 1 PC T1  10 3/4                                                                                       SHELF : [3] 10 9/16 x 20  T1 10 9/16                                                       BACKING: [1] 11 1/4 X 72 1/4                                                  RAWOOD: [5] 10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</si>
  <si>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12 X 5--T2 5, 5                                                         ----------------------------------                                                                                                                                                   ----------------------------------                                                              TOP BOT,FIX SH : [4] 10 3/4 X 18 CUT OUT 3 PC CR 1 PC T1  10 3/4                                                                                       SHELF : [3] 10 9/16 x 17  T1 10 9/16                                                       BACKING: [1] 11 1/4 X 72 1/4                                                  RAWOOD: [5] 10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</si>
  <si>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15 X 5--T2 5, 5                                                         ----------------------------------                                                                                                                                                          ----------------------------------                                                              TOP BOT,FIX SH : [4] 13 3/4 X 18 CUT OUT 3 PC CR 1 PC T1  10 3/4                                                                                       SHELF : [3] 13 9/16 x 17  T1 10 9/16                                                       BACKING: [1] 14 1/4 X 72 1/4                                                  RAWOOD: [5] 13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</si>
  <si>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15 X 5--T2 5, 5                                                         ----------------------------------                                                                                                                                                       ----------------------------------                                                              TOP BOT,FIX SH : [4] 13 3/4 X 21 CUT OUT 3 PC CR 1 PC T1  13 3/4                                                                                       SHELF : [3] 13 9/16 x 20  T1 13 9/16                                                       BACKING: [1] 14 1/4 X 72 1/4                                                  RAWOOD: [5] 13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</si>
  <si>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18 X 5--T2 5, 5                                                         ----------------------------------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21 CUT OUT 3 PC CR 1 PC T1  16 3/4                                                                                       SHELF : [3] 16 9/16 x 20  T1 16 9/16                                                       BACKING: [1] 17 1/4 X 72 1/4                                                  RAWOOD: [5] 16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</si>
  <si>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18 X 5--T2 5, 5                                                         ----------------------------------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18 CUT OUT 3 PC CR 1 PC T1  16 3/4                                                                                       SHELF : [3] 16 9/16 x 17  T1 16 9/16                                                       BACKING: [1] 17 1/4 X 72 1/4                                                  RAWOOD: [5] 16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</si>
  <si>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30 X 5--T2 5, 5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21 CUT OUT 3 PC CR 1 PC T1  28 3/4                                                                                       SHELF : [3] 28 9/16 x 20  T1 28 9/16                                                       BACKING: [1] 29 1/4 X 72 1/4                                                  RAWOOD: [5] 28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</si>
  <si>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30 X 5--T2 5, 5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18 CUT OUT 3 PC CR 1 PC T1  28 3/4                                                                                       SHELF : [3] 28 9/16 x 17  T1 28 9/16                                                       BACKING: [1] 29 1/4 X 72 1/4                                                  RAWOOD: [5] 28 3/4 X 5 </t>
    </r>
  </si>
  <si>
    <t>C12X18X77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</si>
  <si>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10 3/4 X 18 CUT OUT 3 PC CR 1 PC T1  10 3/4                                                                                       SHELF : [3] 10 9/16 x 17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</si>
  <si>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10 3/4 X 21 CUT OUT 3 PC CR 1 PC T1  10 3/4                                                                                       SHELF : [3] 10 9/16 x 20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</si>
  <si>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13 3/4 X 21 CUT OUT 3 PC CR 1 PC T1  13 3/4                                                                                       SHELF : [3] 13 9/16 x 20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</si>
  <si>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13 3/4 X 18 CUT OUT 3 PC CR 1 PC T1  13 3/4                                                                                       SHELF : [3] 13 9/16 x 17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</si>
  <si>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18 CUT OUT 3 PC CR 1 PC T1  16 3/4                                                                                       SHELF : [3] 16 9/16 x 17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</si>
  <si>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21 CUT OUT 3 PC CR 1 PC T1  16 3/4                                                                                       SHELF : [3] 16 9/16 x 20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</si>
  <si>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18 CUT OUT 3 PC CR 1 PC T1  28 3/4                                                                                       SHELF : [3] 28 9/16 x 17  T1 28 9/16                                                       BACKING: [1] 29 1/4 X 73 1/4                                                  RAWOOD: [5] 28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</si>
  <si>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21 CUT OUT 3 PC CR 1 PC T1  28 3/4                                                                                       SHELF : [3] 28 9/16 x 20  T1 28 9/16                                                       BACKING: [1] 29 1/4 X 73 1/4                                                  RAWOOD: [5] 28 3/4 X 4 </t>
    </r>
  </si>
  <si>
    <t>C15X21X77 3/4</t>
  </si>
  <si>
    <t>U12X18X77 3/4</t>
  </si>
  <si>
    <t>U12X21X77 3/4</t>
  </si>
  <si>
    <t>U15X18X77 3/4</t>
  </si>
  <si>
    <t>U15X21X77 3/4</t>
  </si>
  <si>
    <t>U18X21X77 3/4</t>
  </si>
  <si>
    <t>U18X18X77 3/4</t>
  </si>
  <si>
    <t>U24X18X77 3/4</t>
  </si>
  <si>
    <t>U24X21X77 3/4</t>
  </si>
  <si>
    <t>U30X21X77 3/4</t>
  </si>
  <si>
    <t>U30X18X77 3/4</t>
  </si>
  <si>
    <t>C12X21X77 3/4</t>
  </si>
  <si>
    <t>C15X18X77 3/4</t>
  </si>
  <si>
    <t>C18X18X77 3/4</t>
  </si>
  <si>
    <t>C18X21X77 3/4</t>
  </si>
  <si>
    <t>C24X21X77 3/4</t>
  </si>
  <si>
    <t>C24X18X77 3/4</t>
  </si>
  <si>
    <t>C30X18X77 3/4</t>
  </si>
  <si>
    <t>C30X21X77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</si>
  <si>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21 CUT OUT 3 PC CR 1 PC T1  22 3/4                                                                                       SHELF : [3] 22 9/16 x 20  T1 22 9/16                                                       BACKING: [1] 23 1/4 X 73 1/4                                                  RAWOOD: [5]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</si>
  <si>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18 CUT OUT 3 PC CR 1 PC T1  22 3/4                                                                                       SHELF : [3] 22 9/16 x 17  T1 22 9/16                                                       BACKING: [1] 23 1/4 X 73 1/4                                                  RAWOOD: [5] 22 3/4 X 4 </t>
    </r>
  </si>
  <si>
    <t>COS12X18X77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</si>
  <si>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10 3/4  X 4--NO TAPE 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10 3/4 X 18 CUT OUT 3 PC CR 1 PC T1  10 3/4                                                                                       SHELF : [3] 10 9/16 x 17  T1 10 9/16                                                       BACKING: [1] 11 1/4 X 73 1/4   VENEER                                               RAWOOD: [5] 10 3/4 X 4 </t>
    </r>
  </si>
  <si>
    <t>COS12X21X77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</si>
  <si>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10 3/4  X 4--NO TAPE 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10 3/4 X 21 CUT OUT 3 PC CR 1 PC T1  10 3/4                                                                                       SHELF : [3] 10 9/16 x 20  T1 10 9/16                                                       BACKING: [1] 11 1/4 X 73 1/4   VENEER                                               RAWOOD: [5] 10 3/4 X 4 </t>
    </r>
  </si>
  <si>
    <t>COS15X21X77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</si>
  <si>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13 3/4  X 4--NO TAPE 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13 3/4 X 21 CUT OUT 3 PC CR 1 PC T1  13 3/4                                                                                       SHELF : [3] 13 9/16 x 20  T1 13 9/16                                                       BACKING: [1] 14 1/4 X 73 1/4   VENEER                                               RAWOOD: [5] 13 3/4 X 4 </t>
    </r>
  </si>
  <si>
    <t>COS15X18X77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</si>
  <si>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13 3/4  X 4--NO TAPE 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13 3/4 X 18 CUT OUT 3 PC CR 1 PC T1  13 3/4                                                                                       SHELF : [3] 13 9/16 x 17  T1 13 9/16                                                       BACKING: [1] 14 1/4 X 73 1/4   VENEER                                               RAWOOD: [5] 13 3/4 X 4 </t>
    </r>
  </si>
  <si>
    <t>COS18X18X77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</si>
  <si>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16 3/4  X 4--NO TAPE 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18 CUT OUT 3 PC CR 1 PC T1  16 3/4                                                                                       SHELF : [3] 16 9/16 x 17  T1 16 9/16                                                       BACKING: [1] 17 1/4 X 73 1/4   VENEER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</si>
  <si>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16 3/4  X 4--NO TAPE 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16 3/4 X 21 CUT OUT 3 PC CR 1 PC T1  16 3/4                                                                                       SHELF : [3] 16 9/16 x 20  T1 16 9/16                                                       BACKING: [1] 17 1/4 X 73 1/4   VENEER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</si>
  <si>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22 3/4  X 4--NO TAPE 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21 CUT OUT 3 PC CR 1 PC T1  22 3/4                                                                                       SHELF : [3] 22 9/16 x 20  T1 22 9/16                                                       BACKING: [1] 23 1/4 X 73 1/4   VENEER                                               RAWOOD: [5] 22 3/4 X 4 </t>
    </r>
  </si>
  <si>
    <t>COS24X21X77 3/4</t>
  </si>
  <si>
    <t>COS18X21X77 3/4</t>
  </si>
  <si>
    <t>COS24X18X77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</si>
  <si>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22 3/4  X 4--NO TAPE 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18 CUT OUT 3 PC CR 1 PC T1  22 3/4                                                                                       SHELF : [3] 22 9/16 x 17  T1 22 9/16                                                       BACKING: [1] 23 1/4 X 73 1/4   VENEER                                               RAWOOD: [5] 22 3/4 X 4 </t>
    </r>
  </si>
  <si>
    <t>COS30X18X77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</si>
  <si>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28 3/4  X 4--NO TAPE 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18 CUT OUT 3 PC CR 1 PC T1  28 3/4                                                                                       SHELF : [3] 28 9/16 x 17  T1 28 9/16                                                       BACKING: [1] 29 1/4 X 73 1/4   VENEER                                               RAWOOD: [5] 28 3/4 X 4 </t>
    </r>
  </si>
  <si>
    <t>COS30X21X77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</si>
  <si>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28 3/4  X 4--NO TAPE 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28 3/4 X 21 CUT OUT 3 PC CR 1 PC T1  28 3/4                                                                                       SHELF : [3] 28 9/16 x 20  T1 28 9/16                                                       BACKING: [1] 29 1/4 X 73 1/4   VENEER                                               RAWOOD: [5] 28 3/4 X 4 </t>
    </r>
  </si>
  <si>
    <t>UOS12X21X77 3/4</t>
  </si>
  <si>
    <t>UOS12X18X77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</si>
  <si>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12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10 3/4 X 18 CUT OUT 3 PC CR 1 PC T1  10 3/4                                                                                       SHELF : [3] 10 9/16 x 17  T1 10 9/16                                                       BACKING: [1] 11 1/4 X 72 1/4                                                  RAWOOD: [5] 10 3/4 X 5 </t>
    </r>
  </si>
  <si>
    <t>UOS15X18X77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</si>
  <si>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15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13 3/4 X 18 CUT OUT 3 PC CR 1 PC T1  13 3/4                                                                                       SHELF : [3] 13 9/16 x 17  T1 13 9/16                                                       BACKING: [1] 14 1/4 X 72 1/4                                                  RAWOOD: [5] 13 3/4 X 5 </t>
    </r>
  </si>
  <si>
    <t>UOS15X21X77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</si>
  <si>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15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13 3/4 X 21 CUT OUT 3 PC CR 1 PC T1  13 3/4                                                                                       SHELF : [3] 13 9/16 x 20  T1 13 9/16                                                       BACKING: [1] 14 1/4 X 72 1/4                                                  RAWOOD: [5] 13 3/4 X 5 </t>
    </r>
  </si>
  <si>
    <t>UOS18X21X77 3/4</t>
  </si>
  <si>
    <t>UOS24X21X77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</si>
  <si>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24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22 3/4 X 21 CUT OUT 3 PC CR 1 PC T1  22 3/4                                                                                       SHELF : [3] 22 9/16 x 20  T1 22 9/16                                                       BACKING: [1] 23 1/4 X 72 1/4                                                  RAWOOD: [5] 22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</si>
  <si>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18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16 3/4 X 21 CUT OUT 3 PC CR 1 PC T1  16 3/4                                                                                       SHELF : [3] 16 9/16 x 20  T1 16 9/16                                                       BACKING: [1] 17 1/4 X 72 1/4                                                  RAWOOD: [5] 16 3/4 X 5 </t>
    </r>
  </si>
  <si>
    <t>UOS24X18X77 3/4</t>
  </si>
  <si>
    <t>UOS30X18X77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</si>
  <si>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30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28 3/4 X 18 CUT OUT 3 PC CR 1 PC T1  28 3/4                                                                                       SHELF : [3] 28 9/16 x 17  T1 28 9/16                                                       BACKING: [1] 29 1/4 X 72 1/4                                                  RAWOOD: [5] 28 3/4 X 5 </t>
    </r>
  </si>
  <si>
    <t>UOS30X21X77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</si>
  <si>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30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28 3/4 X 21 CUT OUT 3 PC CR 1 PC T1  28 3/4                                                                                       SHELF : [3] 28 9/16 x 20  T1 28 9/16                                                       BACKING: [1] 29 1/4 X 72 1/4                                                  RAWOOD: [5] 28 3/4 X 5 </t>
    </r>
  </si>
  <si>
    <t>UOS18X18X77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</si>
  <si>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18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16 3/4 X 18 CUT OUT 3 PC CR 1 PC T1  16 3/4                                                                                       SHELF : [3] 16 9/16 x 17  T1 16 9/16                                                       BACKING: [1] 17 1/4 X 72 1/4                                                  RAWOOD: [5] 16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</si>
  <si>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24 X 5--T2 5, 5                                                         ----------------------------------                                                                                                                                                        ----------------------------------                                                              TOP BOT,FIX SH : [4] 22 3/4 X 18 CUT OUT 3 PC CR 1 PC T1  22 3/4                                                                                       SHELF : [3] 22 9/16 x 17  T1 22 9/16                                                       BACKING: [1] 23 1/4 X 72 1/4                                                  RAWOOD: [5] 22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</si>
  <si>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18--CK 5 T1 77 3/4                                                                              KICK: [1] 24 X 5--T2 5, 5                                                         ----------------------------------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18 CUT OUT 3 PC CR 1 PC T1  22 3/4                                                                                       SHELF : [3] 22 9/16 x 17  T1 22 9/16                                                       BACKING: [1] 23 1/4 X 72 1/4                                                  RAWOOD: [5] 22 3/4 X 5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</si>
  <si>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21--CK 5 T1 77 3/4                                                                              KICK: [1] 24 X 5--T2 5, 5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[4] 22 3/4 X 21 CUT OUT 3 PC CR 1 PC T1  22 3/4                                                                                       SHELF : [3] 22 9/16 x 20  T1 22 9/16                                                       BACKING: [1] 23 1/4 X 72 1/4                                                  RAWOOD: [5] 22 3/4 X 5 </t>
    </r>
  </si>
  <si>
    <t xml:space="preserve">DUE DATE: </t>
  </si>
  <si>
    <t>ALEUTIAN WHITE</t>
  </si>
  <si>
    <t>CA24X18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</si>
  <si>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22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22 3/4 X 17 3/8 -- T1 22 3/4                                                                                        BACK : [1] 22 3/4 X 26 3/8 -- BACK 5/8 PC                               LEG SUPPORT PC : [1] 23 1/2 X 17 3/4 -- T3 23 1/2, 17 3/4, 17 3/4                             </t>
  </si>
  <si>
    <t>CA24X21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</si>
  <si>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22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22 3/4 X 20 3/8 -- T1 22 3/4                                                                                        BACK : [1] 22 3/4 X 26 3/8 -- BACK 5/8 PC                               LEG SUPPORT PC : [1] 23 1/2 X 17 3/4 -- T3 23 1/2, 17 3/4, 17 3/4                             </t>
  </si>
  <si>
    <t>CA30X18</t>
  </si>
  <si>
    <t>CA30X21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</si>
  <si>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28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28 3/4 X 17 3/8 -- T1 28 3/4                                                                                        BACK : [1] 28 3/4 X 26 3/8 -- BACK 5/8 PC                               LEG SUPPORT PC : [1] 29 1/2 X 17 3/4 -- T3 29 1/2, 17 3/4, 17 3/4                                    DIVIDER : [1] 23 15/16 X 18 -- T1 23 15/16                                                                   FILLER : [1] 23 15/16 X 2 1/2 -- T1 23 15/16                              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</si>
  <si>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28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28 3/4 X 20 3/8 -- T1 28 3/4                                                                                        BACK : [1] 28 3/4 X 26 3/8 -- BACK 5/8 PC                               LEG SUPPORT PC : [1] 29 1/2 X 20 3/4 -- T3 29 1/2, 20 3/4, 20 3/4                                    DIVIDER : [1] 23 15/16 X 21 -- T1 23 15/16                                                                   FILLER : [1] 23 15/16 X 2 1/2 -- T1 23 15/16                              </t>
  </si>
  <si>
    <t>CA36X18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</si>
  <si>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34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34 3/4 X 17 3/8 -- T1 34 3/4                                                                                        BACK : [1] 34 3/4 X 26 3/8 -- BACK 5/8 PC                               LEG SUPPORT PC : [1] 35 1/2 X 17 3/4 -- T3 35 1/2, 17 3/4, 17 3/4                                    DIVIDER : [1] 23 15/16 X 18 -- T1 23 15/16                                                                   FILLER : [1] 23 15/16 X 2 1/2 -- T1 23 15/16                              </t>
  </si>
  <si>
    <t>CA36X21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</si>
  <si>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34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34 3/4 X 20 3/8 -- T1 34 3/4                                                                                        BACK : [1] 34 3/4 X 26 3/8 -- BACK 5/8 PC                               LEG SUPPORT PC : [1] 35 1/2 X 20 3/4 -- T3 35 1/2, 20 3/4, 20 3/4                                    DIVIDER : [1] 23 15/16 X 21 -- T1 23 15/16                                                                   FILLER : [1] 23 15/16 X 2 1/2 -- T1  23 15/16                              </t>
  </si>
  <si>
    <t>CA48X18</t>
  </si>
  <si>
    <t>CA48X21</t>
  </si>
  <si>
    <t>CA60X18</t>
  </si>
  <si>
    <t>CA60X21</t>
  </si>
  <si>
    <t>CA72X18</t>
  </si>
  <si>
    <t>CA72X21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</si>
  <si>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70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70 3/4 X 20 3/8 -- T1 70 3/4                                                                                        BACK : [1] 70 3/4 X 26 3/8 -- BACK 5/8 PC                               LEG SUPPORT PC : [1] 71 1/2 X 20 3/4 -- T3 71 1/2, 20 3/4, 20 3/4                                    DIVIDER : [2] 23 15/16 X 21 -- T1  23 15/16                                                                   FILLER : [2] 23 15/16 X 2 1/2 -- T1   23 15/16                              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</si>
  <si>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46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46 3/4 X 17 3/8 -- T1 46 3/4                                                                                        BACK : [1] 46 3/4 X 26 3/8 -- BACK 5/8 PC                               LEG SUPPORT PC : [1] 47 1/2 X 17 3/4 -- T3 47 1/2, 17 3/4, 17 3/4                                    DIVIDER : [2] 23 15/16 X 18 -- T1  23 15/16                                                                   FILLER : [2] 23 15/16 X 2 1/2 -- T1 23 15/16                              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</si>
  <si>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46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46 3/4 X 20 3/8 -- T1 46 3/4                                                                                        BACK : [1] 46 3/4 X 26 3/8 -- BACK 5/8 PC                               LEG SUPPORT PC : [1] 47 1/2 X 20 3/4 -- T3 47 1/2, 20 3/4, 20 3/4                                    DIVIDER : [2] 23 15/16 X 21 -- T1  23 15/16                                                                   FILLER : [2] 23 15/16 X 2 1/2 -- T1 23 15/16                              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</si>
  <si>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58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58 3/4 X 17 3/8 -- T1 58 3/4                                                                                        BACK : [1] 58 3/4 X 26 3/8 -- BACK 5/8 PC                               LEG SUPPORT PC : [1] 59 1/2 X 17 3/4 -- T3 59 1/2, 17 3/4, 17 3/4                                    DIVIDER : [2] 23 15/16 X 18 -- T1  23 15/16                                                                   FILLER : [2] 23 15/16 X 2 1/2 -- T1   23 15/16                              </t>
  </si>
  <si>
    <t xml:space="preserve">                                                                                                                     GABLE: [2] 27 X 21 -- NO CK T1 27                                                                                          TOP FRONT: [1] 58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58 3/4 X 20 3/8 -- T1 58 3/4                                                                                        BACK : [1] 58 3/4 X 26 3/8 -- BACK 5/8 PC                               LEG SUPPORT PC : [1] 59 1/2 X 20 3/4 -- T3 59 1/2, 20 3/4, 20 3/4                                 DIVIDER : [2] 23 15/16 X 21 -- T1  23 15/16                                                                   FILLER : [2] 23 15/16 X 2 1/2 -- T1   23 15/16                              </t>
  </si>
  <si>
    <t xml:space="preserve">                                                                                                                     GABLE: [2] 27 X 18 -- NO CK T1 27                                                                                          TOP FRONT: [1] 70 3/4 X 2 3/8                                                         FILLER : [1] 1/2 X 27                                                                                   ------------------------------                     -------------------------------                                FLOOR : [1] 70 3/4 X 17 3/8 -- T1 70 3/4                                                                                        BACK : [1] 70 3/4 X 26 3/8 -- BACK 5/8 PC                               LEG SUPPORT PC : [1] 71 1/2 X 17 3/4 -- T3 71 1/2, 17 3/4, 17 3/4                                    DIVIDER : [2] 23 15/16 X 18 -- T1  23 15/16                                                                   FILLER : [2] 23 15/16 X 2 1/2 -- T1   23 15/16                              </t>
  </si>
  <si>
    <t>LC24 1/2X21 1/2X35</t>
  </si>
  <si>
    <t xml:space="preserve">                                                                                                                     GABLE: [2] 35 X  21 1/2 -- CK 4 T1  35                                                                                       TOP FRONT: [1] 23 1/4 X 2 3/8                                                       KICK: [1] 24 1/2 X 4 --T2  4,4                                                                        FILLER : [1] 1/2 X 35                                                                                   ------------------------------                     -------------------------------                                FLOOR : [1] 23 1/4 X 21 1/2 -- T1  23 1/4                                                                                       TOP BACK : [1] 23 1/4 X 2 3/8                                                                                   KICK BACK: [1] 23 1/4 X 4                              </t>
  </si>
  <si>
    <t>LC30 1/2X21 1/2X35</t>
  </si>
  <si>
    <t xml:space="preserve">                                                                                                                     GABLE: [2] 35 X  21 1/2 -- CK 4 T1  35                                                                                       TOP FRONT: [1] 29 1/4 X 2 3/8                                                       KICK: [1] 30 1/2 X 4 --T2  4,4                                                                        FILLER : [1] 1/2 X 35                                                                                   ------------------------------                     -------------------------------                                FLOOR : [1] 29 1/4 X 21 1/2 -- T1  29 1/4                                                                                       TOP BACK : [1] 29 1/4 X 2 3/8                                                                                   KICK BACK: [1] 29 1/4 X 4                              </t>
  </si>
  <si>
    <t>CASANDRA</t>
  </si>
  <si>
    <t>LAUNDRY- BASE 2 DR  -- 1070</t>
  </si>
  <si>
    <t>LAUNDRY- BASE 2 DR  -- 1071</t>
  </si>
  <si>
    <t xml:space="preserve">                                                                                                                    SIDE GABLE: [2] 15 1/2 H X 18 D -- NO TAPE                                                                 BACK GABLE : [1] 15 1/2 H X 32 W -- NO TAPE                                                                                   FLOOR: [1] 32 1/8 W X 20 D -- T1 32 1/8                     </t>
  </si>
  <si>
    <t xml:space="preserve">                                                                                                                    SIDE GABLE: [2] 15 1/2 H X 18 D -- NO TAPE                                                                 BACK GABLE : [1] 15 1/2 H X 20 W -- NO TAPE                                                                                   FLOOR: [1] 20 1/8 W X 20 D -- T1 32 1/8                     </t>
  </si>
  <si>
    <t xml:space="preserve">                                                                                                                    SIDE GABLE: [2] 15 1/2 H X 18 D -- NO TAPE                                                                 BACK GABLE : [1] 15 1/2 H X 26 W -- NO TAPE                                                                                   FLOOR: [1] 26 1/8 W X 20 D -- T1 32 1/8                     </t>
  </si>
  <si>
    <t xml:space="preserve">[2]-9 7/8 X 15 -- DOORS                                [2]-1 1/2 X 20-T-FB-SOLID WOOD             [2]-1 1/2 X 18-S-B-SOLID WOOD           [7]-1 1/2X23 11/16 -B-GR SOLID WOOD                                                            [4]-2 X 2 X 33-LOFT  SOLID WOOD LEG </t>
  </si>
  <si>
    <t xml:space="preserve">[2]-12 7/8 X 15 -- DOORS                              [2]-1 1/2 X 26-T-FB-SOLID WOOD             [2]-1 1/2 X 18-S-B-SOLID WOOD           [7]-1 1/2X29 11/16 -B-GR SOLID WOOD                                                            [4]-2 X 2 X 33-LOFT  SOLID WOOD LEG </t>
  </si>
  <si>
    <t xml:space="preserve">[2]-15 7/8 X 15 -- DOORS                              [2]-1 1/2 X 32-T-FB-SOLID WOOD           [2]-1 1/2 X 18-S-B-SOLID WOOD           [7]-1 1/2X35 11/16 -B-GR SOLID WOOD                                                              [4]-2 X 2 X 33-LOFT  SOLID WOOD LEG </t>
  </si>
  <si>
    <t>LO24X21X33</t>
  </si>
  <si>
    <t>LO30X21X33</t>
  </si>
  <si>
    <t>LO36X21X33</t>
  </si>
  <si>
    <t>LO24X18X33</t>
  </si>
  <si>
    <t xml:space="preserve">                                                                                                                    SIDE GABLE: [2] 15 1/2 H X 15 D -- NO TAPE                                                                 BACK GABLE : [1] 15 1/2 H X 20 W -- NO TAPE                                                                                   FLOOR: [1] 20 1/8 W X 17 D -- T1 32 1/8                     </t>
  </si>
  <si>
    <t>LO30X18X33</t>
  </si>
  <si>
    <t xml:space="preserve">                                                                                                                    SIDE GABLE: [2] 15 1/2 H X 15 D -- NO TAPE                                                                 BACK GABLE : [1] 15 1/2 H X 26 W -- NO TAPE                                                                                   FLOOR: [1] 26 1/8 W X 17 D -- T1 32 1/8                     </t>
  </si>
  <si>
    <t xml:space="preserve">                                                                                                                    SIDE GABLE: [2] 15 1/2 H X 15 D -- NO TAPE                                                                 BACK GABLE : [1] 15 1/2 H X 32 W -- NO TAPE                                                                                   FLOOR: [1] 32 1/8 W X 17 D -- T1 32 1/8                     </t>
  </si>
  <si>
    <t>24" LOFT 2 DR BOTTOM  GRILL  --  460 --21" DEPTH</t>
  </si>
  <si>
    <t>30" LOFT 2 DR BOTTOM  GRILL  --  461 -- 21" DEPTH</t>
  </si>
  <si>
    <t>36" LOFT 2 DR BOTTOM  GRILL  --  462 -- 21" DEPTH</t>
  </si>
  <si>
    <t>24" LOFT 2 DR BOTTOM  GRILL  --  18" DEPTH</t>
  </si>
  <si>
    <t>30" LOFT 2 DR BOTTOM  GRILL  --  18" DEPTH</t>
  </si>
  <si>
    <t>36" LOFT 2 DR BOTTOM  GRILL  --  18" DEPTH</t>
  </si>
  <si>
    <t>24" -- ALEXA-2 DR  --  1 DUMMY DRAWER --  400</t>
  </si>
  <si>
    <t>30" -- ALEXA-2 DR  --  1 DUMMY DRAWER --  401</t>
  </si>
  <si>
    <t>30" RS -- ALEXA-1 DR 2 DW RS  --  1 DUMMY DRAWER --  402</t>
  </si>
  <si>
    <t>30" LS -- ALEXA-1 DR 2 DW LS  --  1 DUMMY DRAWER --  403</t>
  </si>
  <si>
    <t>36" RS -- ALEXA-2 DR 2 DW RS  --  1 DUMMY DRAWER --  404</t>
  </si>
  <si>
    <t>36" LS -- ALEXA-2 DR 2 DW LS  --  1 DUMMY DRAWER --  405</t>
  </si>
  <si>
    <t>48" -- ALEXA-2 DR 4 DW  --  1 DUMMY DRAWER --  406</t>
  </si>
  <si>
    <t>60" -- ALEXA-2 DR 4 DW  --  1 DUMMY DRAWER --  407</t>
  </si>
  <si>
    <t>60" -- ALEXA-4 DR 2 DW  --  1 DUMMY DRAWER --  408</t>
  </si>
  <si>
    <t>72" -- ALEXA-4 DR 2 DW  --  1 DUMMY DRAWER --  409</t>
  </si>
  <si>
    <t>AL24X21X33</t>
  </si>
  <si>
    <t xml:space="preserve">                                                                                                                     GABLE: [2] 30 1/2 X 17 3/4 -- NO TAPE , NO CK                                                                                       2ND TOP FRONT: [1] 18 7/8 X 2 3/8                                                      FILLER : [1] 1/2 X 33                                                                                   ------------------------------                     -------------------------------               [2] 26 5/8 X 20 3/8  --  T1 26 5/8                                                                                              FLOOR : [1] 19 7/8 X 20 3/8  -- T1  19 7/8                                                                                     </t>
  </si>
  <si>
    <t>AL30X21X33</t>
  </si>
  <si>
    <t xml:space="preserve">                                                                                                                     GABLE: [2] 30 1/2 X 17 3/4 -- NO TAPE , NO CK                                                                                       2ND TOP FRONT: [1] 24 7/8 X 2 3/8                                                      FILLER : [1] 1/2 X 33                                                                                   ------------------------------                     -------------------------------               [2] 26 5/8 X 20 3/8  --  T1 26 5/8                                                                                              FLOOR : [1] 24 7/8 X 20 3/8  -- T1  24 7/8                                                                                     </t>
  </si>
  <si>
    <t>AL30X21X33 - RS</t>
  </si>
  <si>
    <t>AL30X21X33 - LS</t>
  </si>
  <si>
    <t>AL36X21X33 - RS</t>
  </si>
  <si>
    <t>AL36X21X33 - LS</t>
  </si>
  <si>
    <t>AL48X21X33</t>
  </si>
  <si>
    <t xml:space="preserve">                                                                                                                     GABLE: [2] 30 1/2 X 17 3/4 -- NO TAPE , NO CK                                                                                       2ND TOP FRONT: [1] 24 7/8 X 2 3/8                                                      FILLER : [1] 1/2 X 33                                                                                   ------------------------------                     -------------------------------               2ND TOP BACK: [1] 24 7/8 X 2 3/8                                                        FLOOR : [1] 24 7/8 X 20 3/8  -- T1  24 7/8                                                                                     OUTSIDE DIVIDER: [2] 26 5/8 X 20 3/8 -- T1 26 5/8                                                                            INSIDE DIVIDER: [1] 19 X 20 3/8 -- T1  19                                                                     FILLER: [1] 19 X 2 1/2</t>
  </si>
  <si>
    <t xml:space="preserve">                                                                                                                     GABLE: [2] 30 1/2 X 17 3/4  -- NO TAPE , NO CK                                                                                       2ND TOP FRONT: [1] 30 7/8 X 2 3/8                                                      FILLER : [1] 1/2 X 33                                                                                   ------------------------------                     -------------------------------               2ND TOP BACK: [1] 30 7/8 X 2 3/8                                                        FLOOR : [1] 30 7/8 X 20 3/8  -- T1  30 7/8                                                                                     OUTSIDE DIVIDER: [2] 26 5/8 X 20 3/8 -- T1 26 5/8                                                                            INSIDE DIVIDER: [1] 19 X 20 3/8 -- T1  19                                                                     FILLER: [1] 19 X 2 1/2</t>
  </si>
  <si>
    <t xml:space="preserve">                                                                                                                     GABLE: [2] 30 1/2 X 17 3/4  -- NO TAPE , NO CK                                                                                       2ND TOP FRONT: [1] 54 7/8 X 2 3/8                                                      FILLER : [1] 1/2 X 33                                                                                   ------------------------------                     -------------------------------               2ND TOP BACK: [1] 54 7/8 X 2 3/8                                                        FLOOR : [1] 54 7/8 X 20 3/8  -- T1  54 7/8                                                                                     OUTSIDE DIVIDER: [2] 26 5/8 X 20 3/8 -- T1 26 5/8                                                                            INSIDE DIVIDER: [2] 19 X 20 3/8 -- T1  19                                                                     FILLER: [2] 19 X 2 1/2 -- T1  19</t>
  </si>
  <si>
    <t xml:space="preserve">                                                                                                                     GABLE: [2] 30 1/2 X 17 3/4  -- NO TAPE , NO CK                                                                                       2ND TOP FRONT: [1] 42 7/8 X 2 3/8                                                      FILLER : [1] 1/2 X 33                                                                                   ------------------------------                     -------------------------------               2ND TOP BACK: [1] 42 7/8 X 2 3/8                                                        FLOOR : [1] 42 7/8 X 20 3/8  -- T1  42 7/8                                                                                     OUTSIDE DIVIDER: [2] 26 5/8 X 20 3/8 -- T1 26 5/8                                                                            INSIDE DIVIDER: [2] 19 X 20 3/8 -- T1  19                                                                     FILLER: [2] 19 X 2 1/2 -- T1  19</t>
  </si>
  <si>
    <t>AL60X21X33 - 2DR 4DW</t>
  </si>
  <si>
    <t>AL60X21X33 - 4DR 2DW</t>
  </si>
  <si>
    <t>AL72X21X33</t>
  </si>
  <si>
    <t xml:space="preserve">                                                                                                                     GABLE: [2] 30 1/2 X 17 3/4  -- NO TAPE , NO CK                                                                                       2ND TOP FRONT: [1] 66 7/8 X 2 3/8                                                      FILLER : [1] 1/2 X 33                                                                                   ------------------------------                     -------------------------------               2ND TOP BACK: [1] 66 7/8 X 2 3/8                                                        FLOOR : [1] 66 7/8 X 20 3/8  -- T1  66 7/8                                                                                     OUTSIDE DIVIDER: [2] 26 5/8 X 20 3/8 -- T1 26 5/8                                                                            INSIDE DIVIDER: [2] 19 X 20 3/8 -- T1  19                                                                     FILLER: [2] 19 X 2 1/2 -- T1  19</t>
  </si>
  <si>
    <t xml:space="preserve">[1]-11 7/8 X 26 1/2  --DOOR                   [1]--11 7/8  X 17 3/8  -- DOOR                       [3]- 11 7/8 X 8 3/4-- DRAWER                [1]-11 7/8 X 4-- CLASSIC KICK                   [1] -11 7/8 X 2 3/4 -- TOWER MOULDING </t>
  </si>
  <si>
    <t>SMC-1 DR</t>
  </si>
  <si>
    <t>[1-- 11 7/8 X 35 7/8 --DOOR</t>
  </si>
  <si>
    <t>WO:</t>
  </si>
  <si>
    <t>VAVI</t>
  </si>
  <si>
    <t>BARDON SUPPLIES LTD- AJX</t>
  </si>
  <si>
    <t>BARDON SUPPLIES LTD-  ST.CATHARINES</t>
  </si>
  <si>
    <t>BARDON SUPPLIES LTD- BELLEVILLE</t>
  </si>
  <si>
    <t>BARDON SUPPLIES LTD- HAMILTON</t>
  </si>
  <si>
    <t>BARDON SUPPLIES LTD- BARRIE</t>
  </si>
  <si>
    <t>BATHROOM &amp; KITCHEN GALLERIES- MISSISSAUGA</t>
  </si>
  <si>
    <t>BATHROOM &amp; KITCHEN GALLERIES- ST. CATHERINES</t>
  </si>
  <si>
    <t>EMCO CORPORATION- BELLEVILLE</t>
  </si>
  <si>
    <t>EMCO CORPORATION- KINGSTON</t>
  </si>
  <si>
    <t>EMCO CORPORATION- OTTAWA</t>
  </si>
  <si>
    <t>WATSON'S HHBC</t>
  </si>
  <si>
    <t>CLASSIC- 12 TOWER 2 DR HRS</t>
  </si>
  <si>
    <t xml:space="preserve">[1]-11 7/8 X 26 1/2  --DOOR                   [1]--11 7/8  X 44 1/8 -- DOOR                       [1]- 11 7/8  X 4-- CLASSIC KICK              [1]-11 7/8 X 2 3/4 -TOWER MOULDING </t>
  </si>
  <si>
    <t>CLASSIC-12 TOWER 2 DR HLS</t>
  </si>
  <si>
    <t>CLASSIC- 15 TOWER 2 DR HRS</t>
  </si>
  <si>
    <t xml:space="preserve">[1]-14 7/8 X 26 1/2  --DOOR                   [1]--14 7/8  X 44 1/8  -- DOOR                       [1]- 14 7/8  X 4-- CLASSIC KICK              [1]-14 7/8 X 2 3/4 -TOWER MOULDING </t>
  </si>
  <si>
    <t>CLASSIC-15-TOWER 2 DR HLS</t>
  </si>
  <si>
    <t>CLASSIC-18- TOWER 2 DR HRS</t>
  </si>
  <si>
    <t xml:space="preserve">[1]-17 7/8 X 26 1/2  --DOOR                   [1]--17 7/8  X 44 1/8  -- DOOR                       [1]- 17 7/8  X 4-- CLASSIC KICK              [1]-17 7/8 X 2 3/4 -TOWER MOULDING </t>
  </si>
  <si>
    <t>CLASSIC-18- TOWER 2 DR HLS</t>
  </si>
  <si>
    <t xml:space="preserve">[1]-17 7/8 X 26 1/2  --DOOR                   [1]--17 7/8  X 44 1/8-- DOOR                       [1]- 17 7/8  X 4-- CLASSIC KICK              [1]-17 7/8 X 2 3/4 -TOWER MOULDING </t>
  </si>
  <si>
    <t xml:space="preserve">CLASSIC-30 TOWER 2 DR </t>
  </si>
  <si>
    <t>CLASSIC-24-TOWER-4 DR</t>
  </si>
  <si>
    <t xml:space="preserve">[2]-11 7/8 X 26 1/2  --DOOR                   [2]--11 7/8  X 44 1/8 -- DOOR                      [1]-23 7/8 X 4-- CLASSIC KICK                  [1] -23 7/8 X 2 3/4 -- TOWER MOULDING </t>
  </si>
  <si>
    <t xml:space="preserve">[2]-14 7/8 X 26 1/2  --DOOR                   [2]--14 7/8  X 44 1/8  -- DOOR                      [1]-29 7/8 X 4-- CLASSIC KICK                 [1] -29 7/8 X 2 3/4 -- TOWER MOULDING </t>
  </si>
  <si>
    <t xml:space="preserve">CLASSIC-24- TOWER 4 DR 3 DW </t>
  </si>
  <si>
    <t>CLASSIC-30-TOWER 4DR 3 DW</t>
  </si>
  <si>
    <t xml:space="preserve">[2]-11 7/8 X 26 1/2  --DOOR                  [2]--11 7/8  X 17 3/8  -- DOOR                      [3]- 23 7/8 X 8 3/4-- DRAWER                 [1]-23 7/8 X 4-- CLASSIC KICK                   [1] -23 7/8 X 2 3/4 -- TOWER MOULDING </t>
  </si>
  <si>
    <t xml:space="preserve">[2]-14 7/8 X 26 1/2  --DOOR                  [2]--14 7/8  X 17 3/8  -- DOOR                      [3]- 29 7/8 X 8 3/4-- DRAWER                  [1]-29 7/8 X 4-- CLASSIC KICK                 [1] -29 7/8 X 2 3/4 -- TOWER MOULDING </t>
  </si>
  <si>
    <t>CLASSIC-12-TOWER 1 DR 3 DW HLS</t>
  </si>
  <si>
    <t>CLASSIC-12 TOWER 1 DR 3 DW HRS</t>
  </si>
  <si>
    <t>CLASSIC-15 TOWER 1 DR 3 DW HLS</t>
  </si>
  <si>
    <t>CLASSIC-15 TOWER 1 DR 3 DW HRS</t>
  </si>
  <si>
    <t>CLASSIC-18-TOWER 1 DR 3 DW HLS</t>
  </si>
  <si>
    <t>CLASSIC-18-TOWER 1 DR 3 DW HRS</t>
  </si>
  <si>
    <t>CLASSIC-24-TOWER-2 DR  3 DW</t>
  </si>
  <si>
    <t>CLASSIC -30-TOWER- 2 DR 3 DW</t>
  </si>
  <si>
    <t xml:space="preserve">[1]-14 7/8 X 44 1/8  --DOOR                   [3]--14 7/8  X 8 3/4  -- DRAWER                  [1]- 14 7/8  X 4-- CLASSIC KICK              [1]-14 7/8 X 2 3/4 -TOWER MOULDING </t>
  </si>
  <si>
    <t xml:space="preserve">[1]-14 7/8 X 44 1/8  --DOOR                  [3]--14 7/8  X 8 3/4  -- DRAWER                  [1]- 14 7/8  X 4-- CLASSIC KICK               [1]-14 7/8 X 2 3/4 -TOWER MOULDING </t>
  </si>
  <si>
    <t xml:space="preserve">[1]-11 7/8 X 44 1/8  --DOOR                  [3]- 11 7/8 X 8 3/4-- DRAWER                      [1]-11 7/8 X 4-- CLASSIC KICK                  [1] -11 7/8 X 2 3/4 -- TOWER MOULDING </t>
  </si>
  <si>
    <t>[2] -14 7/8 X 44 1/8 --DOOR                   [3] -29 7/8 X 8 3/4 -- DRAWER                   [1] -- 29 7/8 X 4 --CLASSIC KICK               [1] -29 7/8 X 2 3/4--TOWER MOULDING</t>
  </si>
  <si>
    <t xml:space="preserve">[1]-11 7/8 X 44 1/8  --DOOR                   [3]- 11 7/8 X 8 3/4-- DRAWER                      [1]-11 7/8 X 4-- CLASSIC KICK                [1] -11 7/8 X 2 3/4 -- TOWER MOULDING </t>
  </si>
  <si>
    <t xml:space="preserve">[1] -17 7/8 X 44 1/8 -- DOOR                  [3] -17 7/8 X 8 3/4 -- DRAWER                    [1] -17 7/8 X 4 -- CLASSIC KICK               [1] - 17 7/8 X 2 3/4 -- TOWER MOULDING </t>
  </si>
  <si>
    <t xml:space="preserve">[1] -17 7/8 X 44 1/8 -- DOOR                  [3] -17 7/8 X 8 3/4 -- DRAWER                    [1] -17 7/8 X 4 -- CLASSIC KICK              [1] - 17 7/8 X 2 3/4 -- TOWER MOULDING </t>
  </si>
  <si>
    <t>[2] -11 7/8 X 44 1/8 --DOOR                   [3]- 23 7/8 X 8 3/4 --DRAWER                    [1] --23 7/8 X 4 -- CLASSIC KICK               [1] -23 7/8 X 2 3/4 -- TOWER MOULDING</t>
  </si>
  <si>
    <t>STORAGE-2 DR  24" X 32"</t>
  </si>
  <si>
    <t>[2]- 14 7/8 X 31 7/8 --DOOR</t>
  </si>
  <si>
    <t xml:space="preserve">[2] -11 7/8 X 31 7/8 -- DOOR </t>
  </si>
  <si>
    <t>[2]- 14 7/8 X 35 7/8 --DOOR</t>
  </si>
  <si>
    <t>[2]- 11 7/8 X 35 7/8 --DOOR</t>
  </si>
  <si>
    <t>[1]- 11 7/8 X 31 7/8--DOOR</t>
  </si>
  <si>
    <t>[1]- 11 7/8 X 35 7/8--DOOR</t>
  </si>
  <si>
    <t>[1]- 14 7/8 X 31 7/8 --DOOR</t>
  </si>
  <si>
    <t>[1]- 14 7/8 X 35 7/8 --DOOR</t>
  </si>
  <si>
    <t xml:space="preserve">72" CLASSIC- 4 DR 6 DW </t>
  </si>
  <si>
    <t xml:space="preserve">[4] --11 7/8 X 26 1/2 -- DOOR                 [6]-- 11 7/8 X 8 3/4 -- DRAWER                  [1]-- 71 7/8 X 4-- CLASSIC KICK                 [1]-- 71 7/8 X 2 3/4 -- MOULDING </t>
  </si>
  <si>
    <t xml:space="preserve">72" CLASSIC- 4 DR 6 DW   2 BOTTOM DW </t>
  </si>
  <si>
    <t xml:space="preserve">[2] --14 7/8 X 26 1/2 --DOOR                   [1] --29 7/8 X 4 --CLASSIC KICK                 [1] --29 7/8 X 2 3/4 -- MOULDING </t>
  </si>
  <si>
    <t xml:space="preserve">[1]-11 7/8 X 26 1/2  --DOOR                   [1]--11 7/8  X 17 3/8  -- DOOR                 [3]- 11 7/8 X 8 3/4-- DRAWER                [1]-11 7/8 X 4-- CLASSIC KICK                  [1] -11 7/8 X 2 3/4 -- TOWER MOULDING </t>
  </si>
  <si>
    <t xml:space="preserve">[1]-14 7/8 X 26 1/2  --DOOR                  [1]--14 7/8  X 17 3/8  -- DOOR                 [3]- 14 7/8 X 8 3/4-- DRAWER                 [1]-14 7/8 X 4-- CLASSIC KICK                   [1] -14 7/8 X 2 3/4 -- TOWER MOULDING </t>
  </si>
  <si>
    <t xml:space="preserve">[1]-17 7/8 X 26 1/2  --DOOR                  [1]--17 7/8  X 17 3/8  -- DOOR                 [3]- 17 7/8 X 8 3/4-- DRAWER                 [1]-17 7/8 X 4-- CLASSIC KICK                  [1] -17 7/8 X 2 3/4 -- TOWER MOULDING </t>
  </si>
  <si>
    <t xml:space="preserve">[1]-17 7/8 X 26 1/2  --DOOR                  [1]--17 7/8  X 17 3/8  -- DOOR                 [3]- 17 7/8 X 8 3/4-- DRAWER                 [1]-17 7/8 X 4-- CLASSIC KICK                   [1] -17 7/8 X 2 3/4 -- TOWER MOULDING </t>
  </si>
  <si>
    <t xml:space="preserve">48" PKG-CLASSIC- UPPER </t>
  </si>
  <si>
    <t>CF12X18X77 3/4</t>
  </si>
  <si>
    <t>HARDROCK 1 SIDE PAINT</t>
  </si>
  <si>
    <t xml:space="preserve">HARDROCK 1 SIDE PAINT </t>
  </si>
  <si>
    <t>HARDROCK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</si>
  <si>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10 3/4 X 18 CUT OUT 2 PC CR 1 PC T1  10 3/4                                                                                       SHELF : [4] 10 9/16 x 17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</si>
  <si>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10 3/4 X 21 CUT OUT 2 PC CR 1 PC T1  10 3/4                                                                                       SHELF : [4] 10 9/16 x 20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</si>
  <si>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13 3/4 X 21 CUT OUT 2 PC CR 1 PC T1  13 3/4                                                                                       SHELF : [4] 13 9/16 x 20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</si>
  <si>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13 3/4 X 18 CUT OUT 2 PC CR 1 PC T1  13 3/4                                                                                       SHELF : [4] 13 9/16 x 17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</si>
  <si>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16 3/4 X 18 CUT OUT 2 PC CR 1 PC T1  16 3/4                                                                                       SHELF : [4] 16 9/16 x 17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</si>
  <si>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16 3/4 X 21 CUT OUT 2 PC CR 1 PC T1  16 3/4                                                                                       SHELF : [4] 16 9/16 x 20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</si>
  <si>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22 3/4 X 21 CUT OUT 2 PC CR 1 PC T1  22 3/4                                                                                       SHELF : [4] 22 9/16 x 20  T1 22 9/16                                                       BACKING: [1] 23 1/4 X 73 1/4                                                  RAWOOD: [5]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</si>
  <si>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22 3/4 X 18 CUT OUT 2 PC CR 1 PC T1  22 3/4                                                                                       SHELF : [4] 22 9/16 x 17  T1 22 9/16                                                       BACKING: [1] 23 1/4 X 73 1/4                                                  RAWOOD: [5]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</si>
  <si>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28 3/4 X 18 CUT OUT 2 PC CR 1 PC T1  28 3/4                                                                                       SHELF : [4] 28 9/16 x 17  T1 28 9/16                                                       BACKING: [1] 29 1/4 X 73 1/4                                                  RAWOOD: [5] 28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</si>
  <si>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28 3/4 X 21 CUT OUT 2 PC CR 1 PC T1  28 3/4                                                                                       SHELF : [4] 28 9/16 x 20  T1 28 9/16                                                       BACKING: [1] 29 1/4 X 73 1/4                                                  RAWOOD: [5] 28 3/4 X 4 </t>
    </r>
  </si>
  <si>
    <t>CF12X21X77 3/4</t>
  </si>
  <si>
    <t>CF15X21X77 3/4</t>
  </si>
  <si>
    <t>CF15X18X77 3/4</t>
  </si>
  <si>
    <t>CF18X18X77 3/4</t>
  </si>
  <si>
    <t>CF18X21X77 3/4</t>
  </si>
  <si>
    <t>CF24X21X77 3/4</t>
  </si>
  <si>
    <t>CF24X18X77 3/4</t>
  </si>
  <si>
    <t>CF30X18X77 3/4</t>
  </si>
  <si>
    <t>CF30X21X77 3/4</t>
  </si>
  <si>
    <t>CFW12X18X77 3/4</t>
  </si>
  <si>
    <t>CFW12X21X77 3/4</t>
  </si>
  <si>
    <t>CFW15X21X77 3/4</t>
  </si>
  <si>
    <t>CFW15X18X77 3/4</t>
  </si>
  <si>
    <t>CFW18X18X77 3/4</t>
  </si>
  <si>
    <t>CFW18X21X77 3/4</t>
  </si>
  <si>
    <t>CFW24X21X77 3/4</t>
  </si>
  <si>
    <t>CFW24X18X77 3/4</t>
  </si>
  <si>
    <t>CFW30X18X77 3/4</t>
  </si>
  <si>
    <t>CFW30X21X77 3/4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</si>
  <si>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10 3/4 X 18 CUT OUT 2 PC CR 1 PC T1  10 3/4                                                                                       SHELF : [3] 10 9/16 x 17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</si>
  <si>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10 3/4  X 4--NO TAPE                                    PC : [1] 10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10 3/4 X 21 CUT OUT 2 PC CR 1 PC T1  10 3/4                                                                                       SHELF : [3] 10 9/16 x 20  T1 10 9/16                                                       BACKING: [1] 11 1/4 X 73 1/4                                                  RAWOOD: [5]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</si>
  <si>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13 3/4 X 21 CUT OUT 2 PC CR 1 PC T1  13 3/4                                                                                       SHELF : [3] 13 9/16 x 20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</si>
  <si>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13 3/4 X 18 CUT OUT 2 PC CR 1 PC T1  13 3/4                                                                                       SHELF : [3] 13 9/16 x 17  T1 13 9/16                                                       BACKING: [1] 14 1/4 X 73 1/4                                                  RAWOOD: [5]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</si>
  <si>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16 3/4 X 18 CUT OUT 2 PC CR 1 PC T1  16 3/4                                                                                       SHELF : [3] 16 9/16 x 17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</si>
  <si>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16 3/4  X 4--NO TAPE                                    PC : [1] 16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16 3/4 X 21 CUT OUT 2 PC CR 1 PC T1  16 3/4                                                                                       SHELF : [3] 16 9/16 x 20  T1 16 9/16                                                       BACKING: [1] 17 1/4 X 73 1/4                                                  RAWOOD: [5] 16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</si>
  <si>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22 3/4 X 21 CUT OUT 2 PC CR 1 PC T1  22 3/4                                                                                       SHELF : [3] 22 9/16 x 20  T1 22 9/16                                                       BACKING: [1] 23 1/4 X 73 1/4                                                  RAWOOD: [5]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</si>
  <si>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22 3/4  X 4--NO TAPE                                    PC : [1] 22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22 3/4 X 18 CUT OUT 2 PC CR 1 PC T1  22 3/4                                                                                       SHELF : [3] 22 9/16 x 17  T1 22 9/16                                                       BACKING: [1] 23 1/4 X 73 1/4                                                  RAWOOD: [5]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</si>
  <si>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18--NO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28 3/4 X 18 CUT OUT 2 PC CR 1 PC T1  28 3/4                                                                                       SHELF : [3] 28 9/16 x 17  T1 28 9/16                                                       BACKING: [1] 29 1/4 X 73 1/4                                                  RAWOOD: [5] 28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</si>
  <si>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77 3/4 X 21--NO CK 4 CR T1 77 3/4                                                             INSIDE KICK: [1] 28 3/4  X 4--NO TAPE                                    PC : [1] 28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28 3/4 X 21 CUT OUT 2 PC CR 1 PC T1  28 3/4                                                                                       SHELF : [3] 28 9/16 x 20  T1 28 9/16                                                       BACKING: [1] 29 1/4 X 73 1/4                                                  RAWOOD: [5] 28 3/4 X 4 </t>
    </r>
  </si>
  <si>
    <t>24X6X32</t>
  </si>
  <si>
    <t>30X6X32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</si>
  <si>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32 X 6 CR T3-32,6,6                                                            TOP &amp; BOTTOM: [1] 28 3/4  X 6--CR T1-28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28 9/16 x 5  T1 28 9/16                                                       BACKING: [1] 29 1/4 X 31 1/4                                                  RAWOOD: [2] 28 3/4 X 4 </t>
    </r>
  </si>
  <si>
    <t>24X6X36</t>
  </si>
  <si>
    <t>30X6X36</t>
  </si>
  <si>
    <t>12X6X32-HLS</t>
  </si>
  <si>
    <t>12X6X32-HRS</t>
  </si>
  <si>
    <t>12X6X36-HLS</t>
  </si>
  <si>
    <t>12X6X36-HRS</t>
  </si>
  <si>
    <t>15X6X32-HLS</t>
  </si>
  <si>
    <t>15X6X32-HRS</t>
  </si>
  <si>
    <t>15X6X36-HLS</t>
  </si>
  <si>
    <t>15X6X36-HRS</t>
  </si>
  <si>
    <t>UPPER- 24"X32" CLASSIC- 2 DR</t>
  </si>
  <si>
    <t>UPPER- 30"X32" CLASSIC-2 DR</t>
  </si>
  <si>
    <t>UPPER- 24"X36" CLASSIC-2 DR</t>
  </si>
  <si>
    <t>UPPER- 30"X36 CLASSIC-2 DR</t>
  </si>
  <si>
    <t>UPPER- 12"X32 CLASSIC-1 DR HLS</t>
  </si>
  <si>
    <t>UPPER-12"X32 CLASSIC-1 DR HRS</t>
  </si>
  <si>
    <t>UPPER-12"X36 CLASSIC-1 DR HLS</t>
  </si>
  <si>
    <t>UPPER- 12"X36 CLASSIC-1 DR HRS</t>
  </si>
  <si>
    <t>UPPER- 15"X 32 CLASSIC-1 DR HLS</t>
  </si>
  <si>
    <t>UPPER- 15"X 32 CLASSIC-1 DR HRS</t>
  </si>
  <si>
    <t>UPPER- 15"X 36 CLASSIC-1 DR HLS</t>
  </si>
  <si>
    <t>UPPER-  15"X 36 CLASSIC-1 DR HRS</t>
  </si>
  <si>
    <t>STORAGE 24"X32"- 2 DOOR</t>
  </si>
  <si>
    <t>STORAGE 30"X32" -2 DOOR</t>
  </si>
  <si>
    <t>STORAGE 24"X36" -2 DOOR</t>
  </si>
  <si>
    <t>STORAGE 30"X36 -2 DOOR</t>
  </si>
  <si>
    <t>STORAGE 12"X32 -1 DOOR- HLS</t>
  </si>
  <si>
    <t>STORAGE 12"X32 -1 DOOR -HRS</t>
  </si>
  <si>
    <t>STORAGE 12"X36 -1 DOOR- HLS</t>
  </si>
  <si>
    <t>STORAGE 12"X36 -1 DOOR- HRS</t>
  </si>
  <si>
    <t>STORAGE 15"X 32 -1 DOOR -HLS</t>
  </si>
  <si>
    <t>STORAGE 15"X 32 -1 DOOR- HRS</t>
  </si>
  <si>
    <t>STORAGE 15"X 36 -1 DOOR -HLS</t>
  </si>
  <si>
    <t>STORAGE 15"X 36 -1 DOOR- HRS</t>
  </si>
  <si>
    <t>72" PKG-CLASSIC- UPPER 2 DR RS/LS</t>
  </si>
  <si>
    <t>BB</t>
  </si>
  <si>
    <t>BLANCA BESCATO</t>
  </si>
  <si>
    <t>RF</t>
  </si>
  <si>
    <t>ROLLING FOG</t>
  </si>
  <si>
    <t>CC</t>
  </si>
  <si>
    <t>CALACATTA CARRARA</t>
  </si>
  <si>
    <t>KG</t>
  </si>
  <si>
    <t>KOHL GRAY</t>
  </si>
  <si>
    <t>DOOR STYLE:</t>
  </si>
  <si>
    <t>SIZE:</t>
  </si>
  <si>
    <t xml:space="preserve">11 7/8 X 26 1/2 </t>
  </si>
  <si>
    <t xml:space="preserve">14 7/8 X 26 1/2 </t>
  </si>
  <si>
    <t xml:space="preserve">8 7/8 X 26 1/2 </t>
  </si>
  <si>
    <t xml:space="preserve">17 7/8 X 26 1/2 </t>
  </si>
  <si>
    <t xml:space="preserve">11 7/8 X 8 3/4 </t>
  </si>
  <si>
    <t xml:space="preserve">MAPLE </t>
  </si>
  <si>
    <t xml:space="preserve">COLOR </t>
  </si>
  <si>
    <t xml:space="preserve">VISTA FLAT </t>
  </si>
  <si>
    <t xml:space="preserve">11 7/8 X 35 7/8 </t>
  </si>
  <si>
    <t xml:space="preserve">8 7/8 X 31 7/8 </t>
  </si>
  <si>
    <t xml:space="preserve">8 7/8 X 35 7/8 </t>
  </si>
  <si>
    <t>11 7/8 X 31 7/8</t>
  </si>
  <si>
    <t xml:space="preserve"> DOOR </t>
  </si>
  <si>
    <t>DRAWER</t>
  </si>
  <si>
    <t xml:space="preserve">ITEMS </t>
  </si>
  <si>
    <t xml:space="preserve">CPARICE RAISED </t>
  </si>
  <si>
    <t xml:space="preserve">CAPRIC FLAT </t>
  </si>
  <si>
    <t xml:space="preserve">KENZO RAISED </t>
  </si>
  <si>
    <t xml:space="preserve">KENZO FLAT </t>
  </si>
  <si>
    <t xml:space="preserve">LOTUS RAISED </t>
  </si>
  <si>
    <t xml:space="preserve">LOTUS FLAT </t>
  </si>
  <si>
    <t xml:space="preserve">ASTON RAISED </t>
  </si>
  <si>
    <t xml:space="preserve">ASTON FLAT </t>
  </si>
  <si>
    <t xml:space="preserve">MONACO RAISED </t>
  </si>
  <si>
    <t xml:space="preserve">MONACO FLAT </t>
  </si>
  <si>
    <t xml:space="preserve">METRO </t>
  </si>
  <si>
    <t xml:space="preserve">MOULDING </t>
  </si>
  <si>
    <t xml:space="preserve">23 7/8 X 2 5/8 </t>
  </si>
  <si>
    <t xml:space="preserve">29 7/8 X 2 5/8 </t>
  </si>
  <si>
    <t xml:space="preserve">35 7/8 X 2 5/8 </t>
  </si>
  <si>
    <t xml:space="preserve">41 7/8 X 2 5/8 </t>
  </si>
  <si>
    <t xml:space="preserve">47 7/8 X 2 5/8 </t>
  </si>
  <si>
    <t xml:space="preserve">53 7/8 X 2 5/8 </t>
  </si>
  <si>
    <t xml:space="preserve">59 7/8 X 2 5/8 </t>
  </si>
  <si>
    <t xml:space="preserve">71 7/8 X 2 5/8 </t>
  </si>
  <si>
    <t xml:space="preserve">CLASSIC KICK </t>
  </si>
  <si>
    <t>23 7/8 X 4</t>
  </si>
  <si>
    <t>29 7/8 X 4</t>
  </si>
  <si>
    <t xml:space="preserve">35 7/8 X 4 </t>
  </si>
  <si>
    <t xml:space="preserve">41 7/8 X 4 </t>
  </si>
  <si>
    <t xml:space="preserve">47 7/8 X 4 </t>
  </si>
  <si>
    <t xml:space="preserve">53 7/8 X 4 </t>
  </si>
  <si>
    <t>59 7/8 X 4</t>
  </si>
  <si>
    <t>71 7/8 X 4</t>
  </si>
  <si>
    <t xml:space="preserve">SIERRA RAISED </t>
  </si>
  <si>
    <t xml:space="preserve">SIERRA FLAT </t>
  </si>
  <si>
    <t xml:space="preserve">URBAN </t>
  </si>
  <si>
    <t>42 x 36</t>
  </si>
  <si>
    <t xml:space="preserve">30 x 36 </t>
  </si>
  <si>
    <t xml:space="preserve">CAPRICE FLAT </t>
  </si>
  <si>
    <t xml:space="preserve">36 X 32 </t>
  </si>
  <si>
    <t xml:space="preserve">14 7/8 X 8 3/4 </t>
  </si>
  <si>
    <t xml:space="preserve">TOTAL DOORS &amp; DRAWERS </t>
  </si>
  <si>
    <t xml:space="preserve">21 X 32 </t>
  </si>
  <si>
    <t xml:space="preserve">14 7/8 X 17 3/8 </t>
  </si>
  <si>
    <t xml:space="preserve">24 X 32 </t>
  </si>
  <si>
    <t>TOTAL DOORS &amp; DRAWERS:</t>
  </si>
  <si>
    <t xml:space="preserve">CLASSIC KICK &amp; MOULDING </t>
  </si>
  <si>
    <t xml:space="preserve">MDF </t>
  </si>
  <si>
    <t>TOTAL CLASSIC KICK &amp; MOULDING  :</t>
  </si>
  <si>
    <t xml:space="preserve">RUBY DOOR </t>
  </si>
  <si>
    <t xml:space="preserve">11 15/16 X 26 1/2 </t>
  </si>
  <si>
    <t xml:space="preserve">14 15/16 X 26 1/2 </t>
  </si>
  <si>
    <t xml:space="preserve">11 15/16 X 6 15/16 </t>
  </si>
  <si>
    <t xml:space="preserve">11 15/16 X 8 15/16 </t>
  </si>
  <si>
    <t xml:space="preserve">11 15/16 X 10 7/16 </t>
  </si>
  <si>
    <t xml:space="preserve">11 7/8 X 17 11/16 </t>
  </si>
  <si>
    <t xml:space="preserve">23 7/8 X 8 3/4 </t>
  </si>
  <si>
    <t>24 X 32</t>
  </si>
  <si>
    <t xml:space="preserve">13 7/8 X 26 1/2 </t>
  </si>
  <si>
    <t xml:space="preserve">35 7/8 x 8 3/4 </t>
  </si>
  <si>
    <t xml:space="preserve">23 7/8 x 8 3/4 </t>
  </si>
  <si>
    <t xml:space="preserve">17 7/8 x 17 3/8 </t>
  </si>
  <si>
    <t>17 7/8 x 17 3/8</t>
  </si>
  <si>
    <t xml:space="preserve">11 7/8 x 17 11/16 </t>
  </si>
  <si>
    <t xml:space="preserve">17 7/8 x 17 11/16 </t>
  </si>
  <si>
    <t>17 7/8 x 17 11/16</t>
  </si>
  <si>
    <t>TOTAL :</t>
  </si>
  <si>
    <t>TREMBLAY RENOVATION</t>
  </si>
  <si>
    <t>KITCHEN AND BATHROOMS FIRST-OTTAWA</t>
  </si>
  <si>
    <t>PINEHILL LUMBER-LIVELY</t>
  </si>
  <si>
    <t>MILLCREEK BATH KITCHEN-MISSISSAUGA</t>
  </si>
  <si>
    <t>Knowles Plumbing-Bracebridge</t>
  </si>
  <si>
    <t>WESTEND BATH &amp; KITCHEN CENTRE-OTTAWA</t>
  </si>
  <si>
    <t>DEPEUTER'S DECORATING CENTRE</t>
  </si>
  <si>
    <t>CM</t>
  </si>
  <si>
    <t xml:space="preserve"> CARRARA MIST</t>
  </si>
  <si>
    <t>WEEK-20 TU</t>
  </si>
  <si>
    <t xml:space="preserve"> 23 7/8 X 4</t>
  </si>
  <si>
    <t>23 7/8 X 2 5/8</t>
  </si>
  <si>
    <t xml:space="preserve"> 29 7/8 X 4</t>
  </si>
  <si>
    <t>29 7/8 X 2 5/8</t>
  </si>
  <si>
    <t xml:space="preserve">35 7/8 X 4  </t>
  </si>
  <si>
    <t xml:space="preserve"> 41 7/8 X 4 </t>
  </si>
  <si>
    <t>41 7/8 X 2 5/8</t>
  </si>
  <si>
    <t xml:space="preserve"> 47 7/8 X 4 </t>
  </si>
  <si>
    <t>47 7/8 X 2 5/8</t>
  </si>
  <si>
    <t xml:space="preserve"> 53 7/8 X 4 </t>
  </si>
  <si>
    <t>53 7/8 X 2 5/8</t>
  </si>
  <si>
    <t xml:space="preserve">  59 7/8 X 4</t>
  </si>
  <si>
    <t>59 7/8 X 2 5/8</t>
  </si>
  <si>
    <t xml:space="preserve"> 14 7/8 X 4</t>
  </si>
  <si>
    <t>14 7/8 X 2 5/8</t>
  </si>
  <si>
    <t xml:space="preserve"> 25 7/8 X 4 </t>
  </si>
  <si>
    <t>25 7/8 X 2 5/8</t>
  </si>
  <si>
    <t xml:space="preserve">59 7/8 X 2 5/8  </t>
  </si>
  <si>
    <t xml:space="preserve"> 71 7/8 X 4</t>
  </si>
  <si>
    <t>71 7/8 X 2 5/8</t>
  </si>
  <si>
    <t xml:space="preserve"> 17 7/8 x 4 </t>
  </si>
  <si>
    <t>17 7/8 x 2 3/8</t>
  </si>
  <si>
    <t xml:space="preserve">[4]-- 11 7/8 X 19 1/2 -- DOOR                        [2] --11 7/8 X 9 11/16 --DRAWER                                [1]--59 7/8 X 6 15/16-- DRAWER                 </t>
  </si>
  <si>
    <t>M</t>
  </si>
  <si>
    <t>MARINA</t>
  </si>
  <si>
    <t>RAVELLO</t>
  </si>
  <si>
    <t>RV</t>
  </si>
  <si>
    <t>PM</t>
  </si>
  <si>
    <t>PASHMINA</t>
  </si>
  <si>
    <t>CALACATTA FLUX</t>
  </si>
  <si>
    <t>CT</t>
  </si>
  <si>
    <t>CALACATTA TAJ</t>
  </si>
  <si>
    <t>CFX</t>
  </si>
  <si>
    <t>CALACATTA FIONA</t>
  </si>
  <si>
    <t>CE</t>
  </si>
  <si>
    <t>CALACATTA EROS</t>
  </si>
  <si>
    <t>42" CLASSIC- 2 DR 3 DW RS</t>
  </si>
  <si>
    <t>42" CLASSIC- 2 DR 3 DW LS</t>
  </si>
  <si>
    <t>42" CLASSIC- 2 DR 6 DW</t>
  </si>
  <si>
    <t>48" CLASSIC- 2 DR 6 DW</t>
  </si>
  <si>
    <t>54" CLASSIC- 2 DR 6 DW</t>
  </si>
  <si>
    <t>60" CLASSIC- 2 DR 6 DW</t>
  </si>
  <si>
    <t>60" CLASSIC- 4 DR 3 DW</t>
  </si>
  <si>
    <t>72' CLASSIC- 4 DR 3 DW</t>
  </si>
  <si>
    <t>24" CLASSIC- 2 DR 1 BOTTOM DW</t>
  </si>
  <si>
    <t>30" CLASSIC- 2 DR 1 BOTTOM DW</t>
  </si>
  <si>
    <t>36" CLASSIC- 2 DR 1 BOTTOM DW</t>
  </si>
  <si>
    <t>30' CLASSIC- 1 DR 2 DW RS                  1 BOTTOM DW</t>
  </si>
  <si>
    <t>30' CLASSIC- 1 DR 2 DW LS                  1 BOTTOM DW</t>
  </si>
  <si>
    <t>36" CLASSIC- 2 DR 3 DW RS                  1 BOTTOM DW</t>
  </si>
  <si>
    <t>36" CLASSIC- 2 DR 3 DW LS                  1 BOTTOM DW</t>
  </si>
  <si>
    <t>42" CLASSIC- 2 DR 3 DW RS                  1 BOTTOM DW</t>
  </si>
  <si>
    <t>42' CLASSIC- 2 DR 3 DW LS                  1 DOTTOM DW</t>
  </si>
  <si>
    <t>42" CLASSIC- 2 DR 6 DW                       1 BOTTOM DW</t>
  </si>
  <si>
    <t>48" CLASSIC- 2 DR 6 DW                      1 BOTTOM DW</t>
  </si>
  <si>
    <t>54" CLASSIC- 2 DR 6 DW                      1 BOTTOM DW</t>
  </si>
  <si>
    <t>60" CLASSIC- 2 DR 6 DW                        1 BOTTOM DW</t>
  </si>
  <si>
    <t xml:space="preserve">60" CLASSIC- 4 DR 3 DW                         2 BOTTOM DW </t>
  </si>
  <si>
    <t xml:space="preserve">72" CLASSIC- 4 DR 3 DW   2 BOTTOM DW </t>
  </si>
  <si>
    <t>ELEGANT KITCHEN BATH -STONE CREEK</t>
  </si>
  <si>
    <t>STRIGHT</t>
  </si>
  <si>
    <t>TOTAL BOXES</t>
  </si>
  <si>
    <t>BLACKBIRD STONE &amp; TILE</t>
  </si>
  <si>
    <t>KINGDON TIMBER MART</t>
  </si>
  <si>
    <t>Bath Depot -SUDBURY</t>
  </si>
  <si>
    <t>HOUSEHOLD PLUMBING-LONDON ONT</t>
  </si>
  <si>
    <t>CFF</t>
  </si>
  <si>
    <t>ONE STOP HOME SOLUTIONS-FENELON FALLS</t>
  </si>
  <si>
    <t xml:space="preserve">[2]-- 17 7/8 X 17 9/16 --DOOR               [1]-- 35 7/8 X 8 3/4 -- DRAWER                  [1]-- 35 7/8 X 4-- CLASSIC KICK                 [1] --35 7/8 X 2 3/4 -- MOULDING </t>
  </si>
  <si>
    <t xml:space="preserve">[1]-- 17 7/8 X 17 9/16 --DOOR               [1]-- 29 7/8 X 8 3/4 -- DRAWER                  [2]-- 11 7/8 X 8 3/4-- DRAWER                  [1]-- 29 7/8 X 4-- CLASSIC KICK                          [1] --29 7/8 X 2 3/4 -- MOULDING </t>
  </si>
  <si>
    <t xml:space="preserve">[2]-- 11 7/8 X 17 9/16 --DOOR                [1]-- 23 7/8 X 8 3/4 -- DRAWER                  [3]-- 11 7/8 X 8 3/4-- DRAWER                 [1]-- 35 7/8 X 4-- CLASSIC KICK                          [1] --35 7/8 X 2 3/4 -- MOULDING </t>
  </si>
  <si>
    <t xml:space="preserve">[2]-- 11 7/8 X 17 9/16 --DOOR               [1]-- 23 7/8 X 8 3/4 -- DRAWER                  [3]-- 11 7/8 X 8 3/4-- DRAWER                  [1]-- 35 7/8 X 4-- CLASSIC KICK                          [1] --35 7/8 X 2 3/4 -- MOULDING </t>
  </si>
  <si>
    <t xml:space="preserve">[2]-- 14 7/8 X 17 9/16 --DOOR               [1]-- 29 7/8 X 8 3/4 -- DRAWER                  [3]-- 11 7/8 X 8 3/4-- DRAWER                  [1]-- 41 7/8 X 4-- CLASSIC KICK                          [1] --41 7/8 X 2 3/4 -- MOULDING </t>
  </si>
  <si>
    <t xml:space="preserve">[2]--- 8 7/8 X 17 9/16 --DOOR               [1]-- 17 7/8 X 8 3/4 -- DRAWER                   [6]-- 11 7/8 X 8 3/4-- DRAWER                  [1]-- 41 7/8 X 4-- CLASSIC KICK                          [1] --41 7/8 X 2 3/4 -- MOULDING </t>
  </si>
  <si>
    <t xml:space="preserve">[2]-- 11 7/8 X 17 9/16 --DOOR               [1]-- 23 7/8 X 8 3/4 -- DRAWER                  [6]-- 11 7/8 X 8 3/4-- DRAWER                  [1]-- 47 7/8 X 4-- CLASSIC KICK                          [1] --47 7/8 X 2 3/4 -- MOULDING </t>
  </si>
  <si>
    <t xml:space="preserve">[2]-- 14 7/8 X 17 9/16 --DOOR               [1]-- 29 7/8 X 8 3/4 -- DRAWER                  [6]-- 11 7/8 X 8 3/4-- DRAWER                  [1]-- 53 7/8 X 4-- CLASSIC KICK                          [1] --53 7/8 X 2 3/4 -- MOULDING </t>
  </si>
  <si>
    <t xml:space="preserve">[2]-- 17 7/8 X 17 9/16 --DOOR               [1]-- 35 7/8 X 8 3/4 -- DRAWER                  [6]-- 11 7/8 X 8 3/4-- DRAWER                  [1]-- 59 7/8 X 4-- CLASSIC KICK                          [1] --59 7/8 X 2 3/4 -- MOULDING </t>
  </si>
  <si>
    <t xml:space="preserve">[4]-- 11 7/8 X 17 9/16 --DOOR               [2]-- 23 7/8 X 8 3/4 -- DRAWER                  [3]-- 11 7/8 X 8 3/4-- DRAWER                  [1]-- 59 7/8 X 4-- CLASSIC KICK                          [1] --59 7/8 X 2 3/4 -- MOULDING </t>
  </si>
  <si>
    <t xml:space="preserve">[4]-- 14 7/8 X 17 9/16 --DOOR                [2]-- 29 7/8 X 8 3/4 -- DRAWER                 [3]-- 11 7/8 X 8 3/4-- DRAWER                 [1]-- 71 7/8 X 4-- CLASSIC KICK                          [1] --71 7/8 X 2 3/4 -- MOULDING </t>
  </si>
  <si>
    <t xml:space="preserve">[4]-- 11 7/8 X 17 9/16 --DOOR                [2]-- 23 7/8 X 8 3/4 -- DRAWER                 [6]-- 11 7/8 X 8 3/4-- DRAWER                 [1]-- 71 7/8 X 4-- CLASSIC KICK                          [1] --71 7/8 X 2 3/4 -- MOULDING </t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</si>
  <si>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32 X 6 CR T3-32,6,6                                                            TOP &amp; BOTTOM: [2] 22 3/4  X 6--CR T1-22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22 9/16 x 5  T1 22 9/16                                                       BACKING: [1] 23 1/4 X 31 1/4                                                  RAWOOD: [2]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</si>
  <si>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36 X 6 CR T3-36,6,6                                                            TOP &amp; BOTTOM: [2] 22 3/4  X 6--CR T1-22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[3] 22 9/16 x 5  T1 22 9/16                                                       BACKING: [1] 23 1/4 X 35 1/4                                                  RAWOOD: [3] 22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</si>
  <si>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36 X 6 CR T3-36,6,6                                                            TOP &amp; BOTTOM: [2] 28 3/4  X 6--CR T1-28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[3] 28 9/16 x 5  T1 28 9/16                                                       BACKING: [1] 29 1/4 X 35 1/4                                                  RAWOOD: [3] 28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</si>
  <si>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32 X 6 CR T3-32,6,6                                                            TOP &amp; BOTTOM: [2] 10 3/4  X 6--CR T1-10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10 9/16 x 5  T1 10 9/16                                                       BACKING: [1] 11 1/4 X 31 1/4                                                  RAWOOD: [2]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</si>
  <si>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36 X 6 CR T3-36,6,6                                                            TOP &amp; BOTTOM: [2] 10 3/4  X 6--CR T1-10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[3] 10 9/16 x 5  T1 10 9/16                                                       BACKING: [1] 11 1/4 X 35 1/4                                                  RAWOOD: [3] 10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</si>
  <si>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32 X 6 CR T3-32,6,6                                                            TOP &amp; BOTTOM: [2] 13 3/4  X 6--CR T1-13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13 9/16 x 5  T1 13 9/16                                                       BACKING: [1] 14 1/4 X 31 1/4                                                  RAWOOD: [2] 13 3/4 X 4 </t>
    </r>
  </si>
  <si>
    <r>
      <rPr>
        <i/>
        <sz val="9"/>
        <color theme="1"/>
        <rFont val="Calibri"/>
        <family val="2"/>
        <scheme val="minor"/>
      </rPr>
      <t xml:space="preserve">                                                </t>
    </r>
    <r>
      <rPr>
        <sz val="9"/>
        <color theme="1"/>
        <rFont val="Calibri"/>
        <family val="2"/>
        <scheme val="minor"/>
      </rPr>
      <t xml:space="preserve">                                                                   GABLE : [2] 36 X 6 CR T3-36,6,6                                                            TOP &amp; BOTTOM: [2] 13 3/4  X 6--CR T1-13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[3] 13 9/16 x 5  T1 13 9/16                                                       BACKING: [1] 14 1/4 X 35 1/4                                                  RAWOOD: [3] 13 3/4 X 4 </t>
    </r>
  </si>
  <si>
    <t xml:space="preserve">TECUMSEH HH </t>
  </si>
  <si>
    <t>AQUALUXE -LONDON</t>
  </si>
  <si>
    <t>BARDON SUPPLIES LTD- KINGSTON</t>
  </si>
  <si>
    <t>DISTINCTIVE BY DESIGN</t>
  </si>
  <si>
    <t>LALANDE PLUMBING-CORWALL</t>
  </si>
  <si>
    <t xml:space="preserve">NOVA BATH </t>
  </si>
  <si>
    <t>36X21X33 1/2 2DR3DW RS</t>
  </si>
  <si>
    <t>AHM 50</t>
  </si>
  <si>
    <t>1/2 X 33 1/2</t>
  </si>
  <si>
    <t>DR-H7340CH</t>
  </si>
  <si>
    <t>DW-K832CH</t>
  </si>
  <si>
    <t xml:space="preserve">VATERO INC </t>
  </si>
  <si>
    <t xml:space="preserve">30X21X33 1/2- 2 DR </t>
  </si>
  <si>
    <t>AHM 25</t>
  </si>
  <si>
    <t>DR-H7470BK</t>
  </si>
  <si>
    <t>2</t>
  </si>
  <si>
    <t>Q</t>
  </si>
  <si>
    <t>60X21X33 1/2 4DR3DW+2BDW</t>
  </si>
  <si>
    <t>AHM  10 MATTE</t>
  </si>
  <si>
    <t xml:space="preserve">DR-DO NOT DRILL </t>
  </si>
  <si>
    <t>DW-DO NOT DRILL</t>
  </si>
  <si>
    <t>NO HARDWARE</t>
  </si>
  <si>
    <t>2DR HLS</t>
  </si>
  <si>
    <t>AHM 10 MATTE`</t>
  </si>
  <si>
    <t>1/2 X 77 3/4</t>
  </si>
  <si>
    <t>5676.1-3</t>
  </si>
  <si>
    <t>5676.2-3</t>
  </si>
  <si>
    <t>5676.3-3</t>
  </si>
  <si>
    <t>42x21x33 1/2 2DRX6DW</t>
  </si>
  <si>
    <t>AHM 80</t>
  </si>
  <si>
    <t>DR-CH</t>
  </si>
  <si>
    <t>DW-CH</t>
  </si>
  <si>
    <t>8</t>
  </si>
  <si>
    <t>36WX36H</t>
  </si>
  <si>
    <t>48X21X33 1/2 2DR 6DW</t>
  </si>
  <si>
    <t>AHM 3700</t>
  </si>
  <si>
    <t>72X21X33 1/2 4DR3DE+2BDW</t>
  </si>
  <si>
    <t>DR-K-832CH</t>
  </si>
  <si>
    <t xml:space="preserve">DW-H8160CH </t>
  </si>
  <si>
    <t>[4+5]</t>
  </si>
  <si>
    <t>DOOR-KNOB,DRAWER-HANDLE</t>
  </si>
  <si>
    <t xml:space="preserve">AHM 40 </t>
  </si>
  <si>
    <t>1/2 X  32</t>
  </si>
  <si>
    <t>23-690766</t>
  </si>
  <si>
    <t>24X21X33 1/2 2DR</t>
  </si>
  <si>
    <t>AHM 20 MATTE</t>
  </si>
  <si>
    <t>DR-BN</t>
  </si>
  <si>
    <t xml:space="preserve">3 X 33 1/2 </t>
  </si>
  <si>
    <t xml:space="preserve">28 1/2 X 22 1/2 </t>
  </si>
  <si>
    <t xml:space="preserve">CUSTOM TOP </t>
  </si>
  <si>
    <t>BATH DEPOT SUDBURY</t>
  </si>
  <si>
    <t>42X21X33 1/2 2DR6DW</t>
  </si>
  <si>
    <t xml:space="preserve">NATURAL </t>
  </si>
  <si>
    <t>DR-H6500CH</t>
  </si>
  <si>
    <t>DW-H6500CH</t>
  </si>
  <si>
    <t>5679.1-2</t>
  </si>
  <si>
    <t>5679.2-2</t>
  </si>
  <si>
    <t>2DR</t>
  </si>
  <si>
    <t xml:space="preserve">BERARDI BROS PLUMBING </t>
  </si>
  <si>
    <t>LEAHY CONST</t>
  </si>
  <si>
    <t>5681.1-2</t>
  </si>
  <si>
    <t>5681.2-2</t>
  </si>
  <si>
    <t>36X21X32 2DR2DWRS+1DUMMY</t>
  </si>
  <si>
    <t>SIERRA RAISED</t>
  </si>
  <si>
    <t>4</t>
  </si>
  <si>
    <t>r</t>
  </si>
  <si>
    <t>c</t>
  </si>
  <si>
    <t>s</t>
  </si>
  <si>
    <t>60X21X33 1/2 4DR3DW</t>
  </si>
  <si>
    <t>7</t>
  </si>
  <si>
    <t>24WX32H</t>
  </si>
  <si>
    <t>[4]</t>
  </si>
  <si>
    <t>1 DR</t>
  </si>
  <si>
    <t>1</t>
  </si>
  <si>
    <t>5678.1-5</t>
  </si>
  <si>
    <t>5678.2-5</t>
  </si>
  <si>
    <t>5678.3-5</t>
  </si>
  <si>
    <t>5678.4-5</t>
  </si>
  <si>
    <t>5678.5-5</t>
  </si>
  <si>
    <t>37-M</t>
  </si>
  <si>
    <t xml:space="preserve">1 OF 5  </t>
  </si>
  <si>
    <t>2 OF 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</si>
</sst>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7">
    <numFmt numFmtId="164" formatCode="dd\-mm\-yyyy"/>
    <numFmt numFmtId="165" formatCode="mmm/dd/yyyy"/>
    <numFmt numFmtId="166" formatCode="mmm\/dd"/>
    <numFmt numFmtId="167" formatCode="mmm/dd"/>
    <numFmt numFmtId="168" formatCode="mmm/dd//yyyy"/>
    <numFmt numFmtId="169" formatCode="[$-409]d\-mmm;@"/>
    <numFmt numFmtId="170" formatCode="[$-F800]dddd\,\ mmmm\ dd\,\ yyyy"/>
  </numFmts>
  <fonts count="58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u/>
      <sz val="16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2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2"/>
      <color rgb="FF000000"/>
      <name val="Arial"/>
      <family val="2"/>
    </font>
    <font>
      <b/>
      <sz val="36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  <font>
      <b/>
      <sz val="72"/>
      <color theme="1"/>
      <name val="Calibri"/>
      <family val="2"/>
      <scheme val="minor"/>
    </font>
    <font>
      <b/>
      <sz val="26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b/>
      <sz val="48"/>
      <color theme="1"/>
      <name val="Calibri"/>
      <family val="2"/>
      <scheme val="minor"/>
    </font>
    <font>
      <sz val="12"/>
      <color rgb="FF000000"/>
      <name val="Arial"/>
      <family val="2"/>
    </font>
    <font>
      <sz val="11"/>
      <color theme="1"/>
      <name val="Calibri"/>
      <family val="2"/>
      <scheme val="minor"/>
    </font>
    <font>
      <sz val="48"/>
      <color theme="1"/>
      <name val="Calibri"/>
      <family val="2"/>
      <scheme val="minor"/>
    </font>
    <font>
      <b/>
      <sz val="28"/>
      <color rgb="FFC00000"/>
      <name val="Calibri"/>
      <family val="2"/>
      <scheme val="minor"/>
    </font>
    <font>
      <sz val="11"/>
      <color rgb="FFC00000"/>
      <name val="Calibri"/>
      <family val="2"/>
      <scheme val="minor"/>
    </font>
    <font>
      <sz val="30"/>
      <color theme="1"/>
      <name val="Calibri"/>
      <family val="2"/>
      <scheme val="minor"/>
    </font>
    <font>
      <b/>
      <sz val="30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b/>
      <sz val="16"/>
      <color theme="1"/>
      <name val="Times New Roman"/>
      <family val="1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name val="Calibri"/>
      <family val="2"/>
      <scheme val="minor"/>
    </font>
    <font>
      <sz val="12"/>
      <color theme="1"/>
      <name val="Arial Black"/>
      <family val="2"/>
    </font>
    <font>
      <sz val="14"/>
      <color theme="1"/>
      <name val="Arial Black"/>
      <family val="2"/>
    </font>
    <font>
      <sz val="22"/>
      <color theme="1"/>
      <name val="Arial Black"/>
      <family val="2"/>
    </font>
    <font>
      <b/>
      <sz val="11"/>
      <color theme="1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u/>
      <sz val="28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i/>
      <sz val="9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1"/>
      <color rgb="FF000000"/>
      <name val="Arial"/>
      <family val="2"/>
    </font>
    <font>
      <b/>
      <sz val="14"/>
      <color rgb="FFFF0000"/>
      <name val="Calibri"/>
      <family val="2"/>
      <scheme val="minor"/>
    </font>
    <font>
      <b/>
      <sz val="16"/>
      <color rgb="FFFF0000"/>
      <name val="Calibri"/>
      <family val="2"/>
      <scheme val="minor"/>
    </font>
    <font>
      <sz val="6"/>
      <color theme="1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CC66FF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33CC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5" tint="-0.249977111117893"/>
        <bgColor indexed="64"/>
      </patternFill>
    </fill>
  </fills>
  <borders count="51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ck">
        <color indexed="64"/>
      </left>
      <right style="thin">
        <color indexed="64"/>
      </right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ck">
        <color indexed="64"/>
      </right>
      <top/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ck">
        <color auto="1"/>
      </right>
      <top/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</borders>
  <cellStyleXfs count="3">
    <xf numFmtId="0" fontId="0" fillId="0" borderId="0"/>
    <xf numFmtId="9" fontId="29" fillId="0" borderId="0" applyFont="0" applyFill="0" applyBorder="0" applyAlignment="0" applyProtection="0"/>
    <xf numFmtId="0" fontId="48" fillId="0" borderId="0" applyNumberFormat="0" applyFill="0" applyBorder="0" applyAlignment="0" applyProtection="0"/>
  </cellStyleXfs>
  <cellXfs count="1364">
    <xf numFmtId="0" fontId="0" fillId="0" borderId="0" xfId="0"/>
    <xf numFmtId="0" fontId="0" fillId="0" borderId="0" xfId="0" applyBorder="1"/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vertical="center"/>
    </xf>
    <xf numFmtId="0" fontId="1" fillId="0" borderId="5" xfId="0" applyFont="1" applyBorder="1" applyAlignment="1">
      <alignment vertical="center"/>
    </xf>
    <xf numFmtId="0" fontId="1" fillId="0" borderId="4" xfId="0" applyFont="1" applyBorder="1" applyAlignment="1">
      <alignment vertical="center"/>
    </xf>
    <xf numFmtId="0" fontId="2" fillId="0" borderId="0" xfId="0" applyFont="1"/>
    <xf numFmtId="49" fontId="2" fillId="0" borderId="4" xfId="0" applyNumberFormat="1" applyFont="1" applyBorder="1" applyAlignment="1" applyProtection="1">
      <alignment horizontal="center"/>
      <protection locked="0"/>
    </xf>
    <xf numFmtId="0" fontId="1" fillId="0" borderId="5" xfId="0" applyFont="1" applyBorder="1" applyAlignment="1">
      <alignment horizontal="center" vertical="top"/>
    </xf>
    <xf numFmtId="0" fontId="1" fillId="0" borderId="4" xfId="0" applyFont="1" applyBorder="1" applyAlignment="1">
      <alignment horizontal="center" vertical="top"/>
    </xf>
    <xf numFmtId="0" fontId="2" fillId="0" borderId="0" xfId="0" applyFont="1" applyAlignment="1">
      <alignment horizontal="center"/>
    </xf>
    <xf numFmtId="49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 vertical="center"/>
    </xf>
    <xf numFmtId="0" fontId="11" fillId="0" borderId="11" xfId="0" applyFont="1" applyBorder="1" applyAlignment="1">
      <alignment vertical="center"/>
    </xf>
    <xf numFmtId="0" fontId="12" fillId="0" borderId="11" xfId="0" applyNumberFormat="1" applyFont="1" applyBorder="1" applyAlignment="1">
      <alignment vertical="center"/>
    </xf>
    <xf numFmtId="0" fontId="12" fillId="0" borderId="13" xfId="0" applyNumberFormat="1" applyFont="1" applyBorder="1" applyAlignment="1">
      <alignment horizontal="center" vertical="center"/>
    </xf>
    <xf numFmtId="0" fontId="12" fillId="0" borderId="9" xfId="0" applyFont="1" applyBorder="1" applyAlignment="1">
      <alignment horizontal="left" vertical="center"/>
    </xf>
    <xf numFmtId="0" fontId="12" fillId="0" borderId="10" xfId="0" applyFont="1" applyBorder="1" applyAlignment="1">
      <alignment horizontal="center" vertical="center"/>
    </xf>
    <xf numFmtId="0" fontId="0" fillId="0" borderId="0" xfId="0" applyBorder="1" applyAlignment="1"/>
    <xf numFmtId="0" fontId="11" fillId="0" borderId="11" xfId="0" applyFont="1" applyBorder="1" applyAlignment="1">
      <alignment horizontal="center" vertical="center"/>
    </xf>
    <xf numFmtId="0" fontId="11" fillId="0" borderId="2" xfId="0" applyFont="1" applyBorder="1" applyAlignment="1">
      <alignment vertical="center"/>
    </xf>
    <xf numFmtId="0" fontId="0" fillId="0" borderId="0" xfId="0" applyFill="1" applyBorder="1" applyAlignment="1"/>
    <xf numFmtId="0" fontId="0" fillId="0" borderId="0" xfId="0" applyFill="1"/>
    <xf numFmtId="0" fontId="17" fillId="0" borderId="3" xfId="0" applyFont="1" applyBorder="1" applyAlignment="1">
      <alignment horizontal="center" vertical="center"/>
    </xf>
    <xf numFmtId="0" fontId="7" fillId="3" borderId="3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12" fillId="0" borderId="0" xfId="0" applyFont="1"/>
    <xf numFmtId="0" fontId="0" fillId="0" borderId="8" xfId="0" applyBorder="1"/>
    <xf numFmtId="0" fontId="9" fillId="0" borderId="0" xfId="0" applyFont="1" applyBorder="1" applyAlignment="1">
      <alignment vertical="center" wrapText="1"/>
    </xf>
    <xf numFmtId="0" fontId="17" fillId="0" borderId="0" xfId="0" applyFont="1" applyBorder="1" applyAlignment="1">
      <alignment vertical="center"/>
    </xf>
    <xf numFmtId="49" fontId="12" fillId="0" borderId="9" xfId="0" applyNumberFormat="1" applyFont="1" applyBorder="1" applyAlignment="1">
      <alignment horizontal="center" vertical="center"/>
    </xf>
    <xf numFmtId="0" fontId="12" fillId="0" borderId="2" xfId="0" applyFont="1" applyBorder="1" applyAlignment="1">
      <alignment horizontal="center"/>
    </xf>
    <xf numFmtId="0" fontId="12" fillId="0" borderId="10" xfId="0" applyFont="1" applyBorder="1" applyAlignment="1">
      <alignment horizontal="center"/>
    </xf>
    <xf numFmtId="0" fontId="12" fillId="0" borderId="9" xfId="0" applyFont="1" applyBorder="1" applyAlignment="1">
      <alignment horizontal="center"/>
    </xf>
    <xf numFmtId="0" fontId="12" fillId="0" borderId="6" xfId="0" applyFont="1" applyBorder="1"/>
    <xf numFmtId="0" fontId="12" fillId="0" borderId="5" xfId="0" applyFont="1" applyBorder="1"/>
    <xf numFmtId="49" fontId="12" fillId="0" borderId="4" xfId="0" applyNumberFormat="1" applyFont="1" applyBorder="1" applyAlignment="1">
      <alignment horizontal="center" vertical="center"/>
    </xf>
    <xf numFmtId="2" fontId="2" fillId="0" borderId="14" xfId="0" applyNumberFormat="1" applyFont="1" applyBorder="1" applyAlignment="1">
      <alignment horizontal="center"/>
    </xf>
    <xf numFmtId="2" fontId="12" fillId="0" borderId="5" xfId="0" applyNumberFormat="1" applyFont="1" applyBorder="1" applyAlignment="1">
      <alignment horizontal="center" vertical="center"/>
    </xf>
    <xf numFmtId="0" fontId="1" fillId="0" borderId="0" xfId="0" applyFont="1"/>
    <xf numFmtId="0" fontId="1" fillId="0" borderId="0" xfId="0" applyFont="1" applyAlignment="1">
      <alignment horizontal="center"/>
    </xf>
    <xf numFmtId="0" fontId="1" fillId="4" borderId="0" xfId="0" applyFont="1" applyFill="1" applyAlignment="1">
      <alignment horizontal="center"/>
    </xf>
    <xf numFmtId="0" fontId="1" fillId="4" borderId="0" xfId="0" applyFont="1" applyFill="1"/>
    <xf numFmtId="0" fontId="0" fillId="4" borderId="0" xfId="0" applyFill="1"/>
    <xf numFmtId="0" fontId="1" fillId="2" borderId="0" xfId="0" applyFont="1" applyFill="1"/>
    <xf numFmtId="0" fontId="1" fillId="5" borderId="0" xfId="0" applyFont="1" applyFill="1" applyAlignment="1">
      <alignment horizontal="center"/>
    </xf>
    <xf numFmtId="0" fontId="0" fillId="5" borderId="0" xfId="0" applyFill="1"/>
    <xf numFmtId="0" fontId="0" fillId="0" borderId="5" xfId="0" applyBorder="1"/>
    <xf numFmtId="49" fontId="12" fillId="0" borderId="5" xfId="0" applyNumberFormat="1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top" shrinkToFit="1"/>
    </xf>
    <xf numFmtId="0" fontId="1" fillId="0" borderId="4" xfId="0" applyFont="1" applyBorder="1" applyAlignment="1">
      <alignment horizontal="center" vertical="top" shrinkToFit="1"/>
    </xf>
    <xf numFmtId="49" fontId="2" fillId="0" borderId="4" xfId="0" applyNumberFormat="1" applyFont="1" applyBorder="1" applyAlignment="1" applyProtection="1">
      <alignment horizontal="center" shrinkToFit="1"/>
      <protection locked="0"/>
    </xf>
    <xf numFmtId="49" fontId="2" fillId="0" borderId="4" xfId="0" applyNumberFormat="1" applyFont="1" applyFill="1" applyBorder="1" applyAlignment="1" applyProtection="1">
      <alignment horizontal="center" shrinkToFit="1"/>
      <protection locked="0"/>
    </xf>
    <xf numFmtId="0" fontId="0" fillId="0" borderId="10" xfId="0" applyBorder="1"/>
    <xf numFmtId="49" fontId="19" fillId="0" borderId="9" xfId="0" applyNumberFormat="1" applyFont="1" applyBorder="1" applyAlignment="1">
      <alignment horizontal="center" vertical="center"/>
    </xf>
    <xf numFmtId="0" fontId="19" fillId="0" borderId="9" xfId="0" applyFont="1" applyBorder="1" applyAlignment="1">
      <alignment horizontal="center"/>
    </xf>
    <xf numFmtId="0" fontId="19" fillId="0" borderId="2" xfId="0" applyFont="1" applyBorder="1" applyAlignment="1">
      <alignment horizontal="center"/>
    </xf>
    <xf numFmtId="0" fontId="19" fillId="0" borderId="10" xfId="0" applyFont="1" applyBorder="1" applyAlignment="1">
      <alignment horizontal="center"/>
    </xf>
    <xf numFmtId="0" fontId="19" fillId="0" borderId="0" xfId="0" applyFont="1"/>
    <xf numFmtId="0" fontId="18" fillId="2" borderId="0" xfId="0" applyFont="1" applyFill="1"/>
    <xf numFmtId="0" fontId="2" fillId="0" borderId="0" xfId="0" applyFont="1" applyBorder="1" applyAlignment="1">
      <alignment vertical="top" wrapText="1"/>
    </xf>
    <xf numFmtId="0" fontId="2" fillId="0" borderId="6" xfId="0" applyFont="1" applyBorder="1" applyAlignment="1">
      <alignment vertical="top" wrapText="1"/>
    </xf>
    <xf numFmtId="0" fontId="12" fillId="0" borderId="0" xfId="0" applyFont="1" applyBorder="1" applyAlignment="1"/>
    <xf numFmtId="0" fontId="12" fillId="0" borderId="6" xfId="0" applyFont="1" applyBorder="1" applyAlignment="1"/>
    <xf numFmtId="0" fontId="12" fillId="0" borderId="0" xfId="0" applyFont="1" applyBorder="1" applyAlignment="1">
      <alignment horizontal="center" vertical="center"/>
    </xf>
    <xf numFmtId="0" fontId="1" fillId="0" borderId="0" xfId="0" applyFont="1" applyFill="1" applyAlignment="1">
      <alignment horizontal="center"/>
    </xf>
    <xf numFmtId="0" fontId="1" fillId="0" borderId="0" xfId="0" applyFont="1" applyFill="1"/>
    <xf numFmtId="0" fontId="1" fillId="6" borderId="0" xfId="0" applyFont="1" applyFill="1" applyAlignment="1">
      <alignment horizontal="center"/>
    </xf>
    <xf numFmtId="0" fontId="1" fillId="6" borderId="0" xfId="0" applyFont="1" applyFill="1"/>
    <xf numFmtId="0" fontId="1" fillId="7" borderId="0" xfId="0" applyFont="1" applyFill="1" applyAlignment="1">
      <alignment horizontal="center"/>
    </xf>
    <xf numFmtId="0" fontId="1" fillId="7" borderId="0" xfId="0" applyFont="1" applyFill="1"/>
    <xf numFmtId="0" fontId="0" fillId="7" borderId="0" xfId="0" applyFill="1"/>
    <xf numFmtId="0" fontId="1" fillId="8" borderId="0" xfId="0" applyFont="1" applyFill="1" applyAlignment="1">
      <alignment horizontal="center"/>
    </xf>
    <xf numFmtId="0" fontId="1" fillId="8" borderId="0" xfId="0" applyFont="1" applyFill="1"/>
    <xf numFmtId="0" fontId="1" fillId="9" borderId="0" xfId="0" applyFont="1" applyFill="1" applyAlignment="1">
      <alignment horizontal="center"/>
    </xf>
    <xf numFmtId="0" fontId="1" fillId="9" borderId="0" xfId="0" applyFont="1" applyFill="1"/>
    <xf numFmtId="0" fontId="0" fillId="9" borderId="0" xfId="0" applyFill="1"/>
    <xf numFmtId="0" fontId="15" fillId="0" borderId="0" xfId="0" applyFont="1" applyFill="1"/>
    <xf numFmtId="0" fontId="1" fillId="10" borderId="0" xfId="0" applyFont="1" applyFill="1" applyAlignment="1">
      <alignment horizontal="center"/>
    </xf>
    <xf numFmtId="0" fontId="1" fillId="10" borderId="0" xfId="0" applyFont="1" applyFill="1"/>
    <xf numFmtId="0" fontId="0" fillId="10" borderId="0" xfId="0" applyFill="1"/>
    <xf numFmtId="0" fontId="1" fillId="11" borderId="0" xfId="0" applyFont="1" applyFill="1" applyAlignment="1">
      <alignment horizontal="center"/>
    </xf>
    <xf numFmtId="0" fontId="1" fillId="11" borderId="0" xfId="0" applyFont="1" applyFill="1"/>
    <xf numFmtId="0" fontId="0" fillId="11" borderId="0" xfId="0" applyFill="1"/>
    <xf numFmtId="0" fontId="1" fillId="12" borderId="0" xfId="0" applyFont="1" applyFill="1" applyAlignment="1">
      <alignment horizontal="center"/>
    </xf>
    <xf numFmtId="0" fontId="1" fillId="12" borderId="0" xfId="0" applyFont="1" applyFill="1"/>
    <xf numFmtId="0" fontId="0" fillId="12" borderId="0" xfId="0" applyFill="1"/>
    <xf numFmtId="0" fontId="1" fillId="13" borderId="0" xfId="0" applyFont="1" applyFill="1" applyAlignment="1">
      <alignment horizontal="center"/>
    </xf>
    <xf numFmtId="0" fontId="1" fillId="13" borderId="0" xfId="0" applyFont="1" applyFill="1"/>
    <xf numFmtId="0" fontId="1" fillId="14" borderId="0" xfId="0" applyFont="1" applyFill="1" applyAlignment="1">
      <alignment horizontal="center"/>
    </xf>
    <xf numFmtId="0" fontId="1" fillId="14" borderId="0" xfId="0" applyFont="1" applyFill="1"/>
    <xf numFmtId="0" fontId="0" fillId="14" borderId="0" xfId="0" applyFill="1"/>
    <xf numFmtId="0" fontId="1" fillId="15" borderId="0" xfId="0" applyFont="1" applyFill="1" applyAlignment="1">
      <alignment horizontal="center"/>
    </xf>
    <xf numFmtId="0" fontId="1" fillId="15" borderId="0" xfId="0" applyFont="1" applyFill="1"/>
    <xf numFmtId="0" fontId="0" fillId="15" borderId="0" xfId="0" applyFill="1"/>
    <xf numFmtId="0" fontId="1" fillId="16" borderId="0" xfId="0" applyFont="1" applyFill="1"/>
    <xf numFmtId="0" fontId="1" fillId="16" borderId="0" xfId="0" applyFont="1" applyFill="1" applyAlignment="1">
      <alignment horizontal="center"/>
    </xf>
    <xf numFmtId="0" fontId="0" fillId="16" borderId="0" xfId="0" applyFill="1"/>
    <xf numFmtId="0" fontId="1" fillId="17" borderId="0" xfId="0" applyFont="1" applyFill="1" applyAlignment="1">
      <alignment horizontal="center"/>
    </xf>
    <xf numFmtId="0" fontId="1" fillId="17" borderId="0" xfId="0" applyFont="1" applyFill="1"/>
    <xf numFmtId="0" fontId="0" fillId="17" borderId="0" xfId="0" applyFill="1"/>
    <xf numFmtId="0" fontId="1" fillId="18" borderId="0" xfId="0" applyFont="1" applyFill="1" applyAlignment="1">
      <alignment horizontal="center"/>
    </xf>
    <xf numFmtId="0" fontId="1" fillId="18" borderId="0" xfId="0" applyFont="1" applyFill="1"/>
    <xf numFmtId="0" fontId="0" fillId="18" borderId="0" xfId="0" applyFill="1"/>
    <xf numFmtId="0" fontId="1" fillId="19" borderId="0" xfId="0" applyFont="1" applyFill="1" applyAlignment="1">
      <alignment horizontal="center"/>
    </xf>
    <xf numFmtId="0" fontId="1" fillId="19" borderId="0" xfId="0" applyFont="1" applyFill="1"/>
    <xf numFmtId="0" fontId="0" fillId="19" borderId="0" xfId="0" applyFill="1"/>
    <xf numFmtId="0" fontId="12" fillId="0" borderId="7" xfId="0" applyNumberFormat="1" applyFont="1" applyBorder="1" applyAlignment="1">
      <alignment horizontal="center" vertical="center"/>
    </xf>
    <xf numFmtId="0" fontId="12" fillId="0" borderId="10" xfId="0" applyNumberFormat="1" applyFont="1" applyBorder="1" applyAlignment="1">
      <alignment horizontal="center" vertical="center"/>
    </xf>
    <xf numFmtId="0" fontId="11" fillId="0" borderId="11" xfId="0" applyFont="1" applyBorder="1" applyAlignment="1">
      <alignment horizontal="center" vertical="center" shrinkToFit="1"/>
    </xf>
    <xf numFmtId="0" fontId="12" fillId="0" borderId="11" xfId="0" applyNumberFormat="1" applyFont="1" applyBorder="1" applyAlignment="1">
      <alignment vertical="center" shrinkToFit="1"/>
    </xf>
    <xf numFmtId="0" fontId="12" fillId="0" borderId="9" xfId="0" applyFont="1" applyBorder="1" applyAlignment="1">
      <alignment horizontal="left" vertical="center" shrinkToFit="1"/>
    </xf>
    <xf numFmtId="0" fontId="9" fillId="0" borderId="11" xfId="0" applyNumberFormat="1" applyFont="1" applyBorder="1" applyAlignment="1">
      <alignment vertical="center" shrinkToFit="1"/>
    </xf>
    <xf numFmtId="166" fontId="1" fillId="0" borderId="10" xfId="0" applyNumberFormat="1" applyFont="1" applyBorder="1" applyAlignment="1">
      <alignment horizontal="center" vertical="center" shrinkToFit="1"/>
    </xf>
    <xf numFmtId="167" fontId="1" fillId="0" borderId="10" xfId="0" applyNumberFormat="1" applyFont="1" applyBorder="1" applyAlignment="1">
      <alignment horizontal="center" vertical="center" shrinkToFit="1"/>
    </xf>
    <xf numFmtId="166" fontId="1" fillId="0" borderId="11" xfId="0" applyNumberFormat="1" applyFont="1" applyBorder="1" applyAlignment="1">
      <alignment horizontal="center" vertical="center" shrinkToFit="1"/>
    </xf>
    <xf numFmtId="166" fontId="1" fillId="0" borderId="11" xfId="0" applyNumberFormat="1" applyFont="1" applyBorder="1" applyAlignment="1">
      <alignment horizontal="center" vertical="center"/>
    </xf>
    <xf numFmtId="166" fontId="12" fillId="0" borderId="11" xfId="0" applyNumberFormat="1" applyFont="1" applyBorder="1" applyAlignment="1">
      <alignment horizontal="center" vertical="center" shrinkToFit="1"/>
    </xf>
    <xf numFmtId="166" fontId="12" fillId="0" borderId="12" xfId="0" applyNumberFormat="1" applyFont="1" applyBorder="1" applyAlignment="1">
      <alignment horizontal="center" vertical="center" shrinkToFit="1"/>
    </xf>
    <xf numFmtId="0" fontId="11" fillId="0" borderId="0" xfId="0" applyFont="1" applyBorder="1" applyAlignment="1">
      <alignment horizontal="center" vertical="center"/>
    </xf>
    <xf numFmtId="0" fontId="12" fillId="0" borderId="0" xfId="0" applyNumberFormat="1" applyFont="1" applyBorder="1" applyAlignment="1">
      <alignment vertical="center"/>
    </xf>
    <xf numFmtId="0" fontId="12" fillId="0" borderId="0" xfId="0" applyNumberFormat="1" applyFont="1" applyBorder="1" applyAlignment="1">
      <alignment horizontal="center" vertical="center"/>
    </xf>
    <xf numFmtId="0" fontId="12" fillId="0" borderId="0" xfId="0" applyFont="1" applyBorder="1" applyAlignment="1">
      <alignment horizontal="left" vertical="center"/>
    </xf>
    <xf numFmtId="0" fontId="0" fillId="0" borderId="0" xfId="0" applyFont="1" applyBorder="1" applyAlignment="1">
      <alignment horizontal="center" vertical="center"/>
    </xf>
    <xf numFmtId="0" fontId="14" fillId="0" borderId="0" xfId="0" applyFont="1" applyBorder="1" applyAlignment="1">
      <alignment vertical="center"/>
    </xf>
    <xf numFmtId="0" fontId="11" fillId="0" borderId="0" xfId="0" applyFont="1" applyBorder="1" applyAlignment="1">
      <alignment vertical="center"/>
    </xf>
    <xf numFmtId="0" fontId="12" fillId="0" borderId="0" xfId="0" applyNumberFormat="1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0" fillId="0" borderId="0" xfId="0" applyFont="1" applyFill="1" applyBorder="1" applyAlignment="1">
      <alignment horizontal="center" vertical="center"/>
    </xf>
    <xf numFmtId="0" fontId="0" fillId="0" borderId="0" xfId="0" applyFill="1" applyBorder="1"/>
    <xf numFmtId="0" fontId="13" fillId="0" borderId="0" xfId="0" applyFont="1" applyBorder="1" applyAlignment="1">
      <alignment vertical="center"/>
    </xf>
    <xf numFmtId="0" fontId="1" fillId="0" borderId="0" xfId="0" applyNumberFormat="1" applyFont="1" applyFill="1" applyBorder="1" applyAlignment="1">
      <alignment vertical="center"/>
    </xf>
    <xf numFmtId="0" fontId="14" fillId="0" borderId="0" xfId="0" applyNumberFormat="1" applyFont="1" applyFill="1" applyBorder="1" applyAlignment="1">
      <alignment vertical="center"/>
    </xf>
    <xf numFmtId="0" fontId="10" fillId="0" borderId="0" xfId="0" applyFont="1" applyBorder="1" applyAlignment="1">
      <alignment vertical="center"/>
    </xf>
    <xf numFmtId="0" fontId="13" fillId="0" borderId="0" xfId="0" applyFont="1" applyFill="1" applyBorder="1" applyAlignment="1">
      <alignment vertical="center"/>
    </xf>
    <xf numFmtId="0" fontId="2" fillId="0" borderId="6" xfId="0" applyFont="1" applyBorder="1" applyAlignment="1">
      <alignment horizontal="left" vertical="center" wrapText="1"/>
    </xf>
    <xf numFmtId="0" fontId="2" fillId="0" borderId="14" xfId="0" applyFont="1" applyBorder="1" applyAlignment="1">
      <alignment horizontal="left" vertical="top"/>
    </xf>
    <xf numFmtId="0" fontId="2" fillId="0" borderId="1" xfId="0" applyFont="1" applyBorder="1" applyAlignment="1">
      <alignment horizontal="left" vertical="top"/>
    </xf>
    <xf numFmtId="0" fontId="12" fillId="0" borderId="0" xfId="0" applyFont="1" applyBorder="1" applyAlignment="1">
      <alignment horizontal="left"/>
    </xf>
    <xf numFmtId="0" fontId="12" fillId="0" borderId="6" xfId="0" applyFont="1" applyBorder="1" applyAlignment="1">
      <alignment horizontal="left"/>
    </xf>
    <xf numFmtId="0" fontId="2" fillId="0" borderId="14" xfId="0" applyFont="1" applyBorder="1" applyAlignment="1">
      <alignment horizontal="center" vertical="top"/>
    </xf>
    <xf numFmtId="0" fontId="12" fillId="0" borderId="1" xfId="0" applyFont="1" applyBorder="1" applyAlignment="1">
      <alignment horizontal="left"/>
    </xf>
    <xf numFmtId="0" fontId="12" fillId="0" borderId="7" xfId="0" applyFont="1" applyBorder="1" applyAlignment="1">
      <alignment horizontal="left"/>
    </xf>
    <xf numFmtId="0" fontId="12" fillId="0" borderId="11" xfId="0" applyNumberFormat="1" applyFont="1" applyBorder="1" applyAlignment="1">
      <alignment horizontal="center" vertical="center"/>
    </xf>
    <xf numFmtId="0" fontId="12" fillId="0" borderId="13" xfId="0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  <xf numFmtId="0" fontId="2" fillId="0" borderId="0" xfId="0" applyFont="1" applyBorder="1" applyAlignment="1">
      <alignment horizontal="left" vertical="center" wrapText="1"/>
    </xf>
    <xf numFmtId="0" fontId="12" fillId="0" borderId="0" xfId="0" applyFont="1" applyBorder="1"/>
    <xf numFmtId="0" fontId="2" fillId="0" borderId="0" xfId="0" applyFont="1" applyBorder="1" applyAlignment="1">
      <alignment vertical="top"/>
    </xf>
    <xf numFmtId="0" fontId="12" fillId="0" borderId="8" xfId="0" applyFont="1" applyBorder="1"/>
    <xf numFmtId="0" fontId="2" fillId="0" borderId="6" xfId="0" applyFont="1" applyBorder="1" applyAlignment="1">
      <alignment vertical="top"/>
    </xf>
    <xf numFmtId="2" fontId="2" fillId="0" borderId="3" xfId="0" applyNumberFormat="1" applyFont="1" applyBorder="1" applyAlignment="1">
      <alignment horizontal="center"/>
    </xf>
    <xf numFmtId="0" fontId="2" fillId="0" borderId="0" xfId="0" applyFont="1" applyBorder="1" applyAlignment="1">
      <alignment horizontal="left" vertical="top"/>
    </xf>
    <xf numFmtId="0" fontId="15" fillId="0" borderId="0" xfId="0" applyFont="1" applyFill="1" applyAlignment="1">
      <alignment horizontal="left"/>
    </xf>
    <xf numFmtId="0" fontId="9" fillId="0" borderId="0" xfId="0" applyFont="1" applyBorder="1" applyAlignment="1">
      <alignment horizontal="left" vertical="center" wrapText="1"/>
    </xf>
    <xf numFmtId="0" fontId="12" fillId="0" borderId="0" xfId="0" applyFont="1" applyAlignment="1">
      <alignment horizontal="left"/>
    </xf>
    <xf numFmtId="0" fontId="12" fillId="0" borderId="2" xfId="0" applyFont="1" applyBorder="1" applyAlignment="1">
      <alignment horizontal="left"/>
    </xf>
    <xf numFmtId="0" fontId="19" fillId="0" borderId="2" xfId="0" applyFont="1" applyBorder="1" applyAlignment="1">
      <alignment horizontal="left"/>
    </xf>
    <xf numFmtId="0" fontId="18" fillId="2" borderId="0" xfId="0" applyFont="1" applyFill="1" applyAlignment="1">
      <alignment horizontal="left"/>
    </xf>
    <xf numFmtId="0" fontId="2" fillId="0" borderId="8" xfId="0" applyFont="1" applyBorder="1" applyAlignment="1">
      <alignment horizontal="left" vertical="top"/>
    </xf>
    <xf numFmtId="0" fontId="0" fillId="0" borderId="0" xfId="0" applyAlignment="1">
      <alignment horizontal="left"/>
    </xf>
    <xf numFmtId="0" fontId="12" fillId="0" borderId="9" xfId="0" applyFont="1" applyBorder="1" applyAlignment="1">
      <alignment horizontal="left"/>
    </xf>
    <xf numFmtId="0" fontId="15" fillId="0" borderId="6" xfId="0" applyFont="1" applyFill="1" applyBorder="1"/>
    <xf numFmtId="0" fontId="12" fillId="0" borderId="8" xfId="0" applyFont="1" applyBorder="1" applyAlignment="1"/>
    <xf numFmtId="0" fontId="21" fillId="0" borderId="0" xfId="0" quotePrefix="1" applyNumberFormat="1" applyFont="1" applyAlignment="1">
      <alignment horizontal="left"/>
    </xf>
    <xf numFmtId="0" fontId="6" fillId="0" borderId="0" xfId="0" applyFont="1" applyAlignment="1">
      <alignment horizontal="center"/>
    </xf>
    <xf numFmtId="0" fontId="12" fillId="0" borderId="4" xfId="0" applyFont="1" applyBorder="1" applyAlignment="1" applyProtection="1">
      <alignment horizontal="center" vertical="center"/>
      <protection locked="0"/>
    </xf>
    <xf numFmtId="0" fontId="2" fillId="0" borderId="14" xfId="0" applyFont="1" applyBorder="1" applyAlignment="1">
      <alignment horizontal="left" vertical="top"/>
    </xf>
    <xf numFmtId="0" fontId="12" fillId="0" borderId="8" xfId="0" applyFont="1" applyBorder="1" applyAlignment="1">
      <alignment horizontal="left"/>
    </xf>
    <xf numFmtId="0" fontId="2" fillId="0" borderId="8" xfId="0" applyFont="1" applyBorder="1" applyAlignment="1">
      <alignment horizontal="left" vertical="top"/>
    </xf>
    <xf numFmtId="0" fontId="2" fillId="0" borderId="1" xfId="0" applyFont="1" applyBorder="1" applyAlignment="1">
      <alignment vertical="top"/>
    </xf>
    <xf numFmtId="0" fontId="2" fillId="0" borderId="7" xfId="0" applyFont="1" applyBorder="1" applyAlignment="1">
      <alignment vertical="top"/>
    </xf>
    <xf numFmtId="0" fontId="2" fillId="0" borderId="0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/>
    </xf>
    <xf numFmtId="0" fontId="0" fillId="0" borderId="6" xfId="0" applyBorder="1"/>
    <xf numFmtId="0" fontId="12" fillId="0" borderId="0" xfId="0" applyFont="1" applyBorder="1" applyAlignment="1">
      <alignment horizontal="left"/>
    </xf>
    <xf numFmtId="0" fontId="12" fillId="0" borderId="6" xfId="0" applyFont="1" applyBorder="1" applyAlignment="1">
      <alignment horizontal="left"/>
    </xf>
    <xf numFmtId="0" fontId="2" fillId="0" borderId="0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49" fontId="2" fillId="0" borderId="9" xfId="0" applyNumberFormat="1" applyFont="1" applyBorder="1" applyAlignment="1" applyProtection="1">
      <alignment horizontal="center"/>
      <protection locked="0"/>
    </xf>
    <xf numFmtId="0" fontId="9" fillId="0" borderId="11" xfId="0" applyFont="1" applyBorder="1" applyAlignment="1">
      <alignment horizontal="center"/>
    </xf>
    <xf numFmtId="0" fontId="2" fillId="4" borderId="2" xfId="0" applyFont="1" applyFill="1" applyBorder="1" applyAlignment="1">
      <alignment horizontal="center" vertical="center"/>
    </xf>
    <xf numFmtId="0" fontId="12" fillId="19" borderId="14" xfId="0" applyFont="1" applyFill="1" applyBorder="1"/>
    <xf numFmtId="0" fontId="0" fillId="19" borderId="7" xfId="0" applyFill="1" applyBorder="1"/>
    <xf numFmtId="0" fontId="12" fillId="16" borderId="14" xfId="0" applyFont="1" applyFill="1" applyBorder="1"/>
    <xf numFmtId="0" fontId="12" fillId="16" borderId="7" xfId="0" applyFont="1" applyFill="1" applyBorder="1"/>
    <xf numFmtId="0" fontId="2" fillId="21" borderId="0" xfId="0" applyFont="1" applyFill="1"/>
    <xf numFmtId="0" fontId="0" fillId="21" borderId="0" xfId="0" applyFill="1"/>
    <xf numFmtId="0" fontId="2" fillId="0" borderId="0" xfId="0" applyFont="1" applyAlignment="1">
      <alignment horizontal="left"/>
    </xf>
    <xf numFmtId="0" fontId="2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/>
    </xf>
    <xf numFmtId="0" fontId="1" fillId="0" borderId="6" xfId="0" applyFont="1" applyBorder="1"/>
    <xf numFmtId="0" fontId="2" fillId="0" borderId="14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14" xfId="0" applyFont="1" applyBorder="1"/>
    <xf numFmtId="0" fontId="2" fillId="0" borderId="7" xfId="0" applyFont="1" applyBorder="1"/>
    <xf numFmtId="0" fontId="28" fillId="0" borderId="0" xfId="0" quotePrefix="1" applyNumberFormat="1" applyFont="1" applyAlignment="1">
      <alignment horizontal="center"/>
    </xf>
    <xf numFmtId="49" fontId="28" fillId="0" borderId="0" xfId="0" quotePrefix="1" applyNumberFormat="1" applyFont="1" applyAlignment="1">
      <alignment horizontal="left"/>
    </xf>
    <xf numFmtId="0" fontId="2" fillId="0" borderId="6" xfId="0" applyFont="1" applyBorder="1"/>
    <xf numFmtId="0" fontId="2" fillId="0" borderId="6" xfId="0" applyFont="1" applyBorder="1" applyAlignment="1">
      <alignment horizontal="center"/>
    </xf>
    <xf numFmtId="0" fontId="2" fillId="0" borderId="8" xfId="0" applyFont="1" applyBorder="1"/>
    <xf numFmtId="0" fontId="2" fillId="0" borderId="9" xfId="0" applyFont="1" applyBorder="1" applyAlignment="1">
      <alignment horizontal="center" vertical="center"/>
    </xf>
    <xf numFmtId="0" fontId="0" fillId="0" borderId="9" xfId="0" applyBorder="1"/>
    <xf numFmtId="0" fontId="12" fillId="0" borderId="10" xfId="0" applyFont="1" applyBorder="1"/>
    <xf numFmtId="0" fontId="2" fillId="0" borderId="9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9" xfId="0" applyFont="1" applyBorder="1"/>
    <xf numFmtId="0" fontId="2" fillId="0" borderId="10" xfId="0" applyFont="1" applyBorder="1"/>
    <xf numFmtId="0" fontId="28" fillId="0" borderId="0" xfId="0" quotePrefix="1" applyNumberFormat="1" applyFont="1" applyAlignment="1">
      <alignment horizontal="left"/>
    </xf>
    <xf numFmtId="0" fontId="28" fillId="0" borderId="0" xfId="0" applyNumberFormat="1" applyFont="1" applyAlignment="1">
      <alignment horizontal="left"/>
    </xf>
    <xf numFmtId="0" fontId="2" fillId="22" borderId="0" xfId="0" applyFont="1" applyFill="1" applyAlignment="1">
      <alignment horizontal="center" vertical="center"/>
    </xf>
    <xf numFmtId="0" fontId="2" fillId="22" borderId="0" xfId="0" applyFont="1" applyFill="1"/>
    <xf numFmtId="0" fontId="2" fillId="19" borderId="0" xfId="0" applyFont="1" applyFill="1" applyAlignment="1">
      <alignment horizontal="center" vertical="center"/>
    </xf>
    <xf numFmtId="0" fontId="2" fillId="4" borderId="0" xfId="0" applyFont="1" applyFill="1" applyAlignment="1">
      <alignment horizontal="center" vertical="center"/>
    </xf>
    <xf numFmtId="0" fontId="2" fillId="4" borderId="0" xfId="0" applyFont="1" applyFill="1"/>
    <xf numFmtId="0" fontId="2" fillId="23" borderId="0" xfId="0" applyFont="1" applyFill="1" applyAlignment="1">
      <alignment horizontal="center" vertical="center"/>
    </xf>
    <xf numFmtId="0" fontId="2" fillId="0" borderId="0" xfId="0" applyFont="1" applyFill="1"/>
    <xf numFmtId="0" fontId="2" fillId="10" borderId="0" xfId="0" applyFont="1" applyFill="1" applyAlignment="1">
      <alignment horizontal="center" vertical="center"/>
    </xf>
    <xf numFmtId="0" fontId="2" fillId="10" borderId="0" xfId="0" applyFont="1" applyFill="1"/>
    <xf numFmtId="0" fontId="2" fillId="6" borderId="0" xfId="0" applyFont="1" applyFill="1" applyAlignment="1">
      <alignment horizontal="center" vertical="center"/>
    </xf>
    <xf numFmtId="0" fontId="2" fillId="19" borderId="0" xfId="0" applyFont="1" applyFill="1"/>
    <xf numFmtId="0" fontId="2" fillId="12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Border="1" applyAlignment="1">
      <alignment horizontal="center" vertical="top"/>
    </xf>
    <xf numFmtId="0" fontId="1" fillId="0" borderId="2" xfId="0" applyFont="1" applyBorder="1" applyAlignment="1">
      <alignment horizontal="center" vertical="top"/>
    </xf>
    <xf numFmtId="0" fontId="23" fillId="0" borderId="16" xfId="0" applyFont="1" applyBorder="1" applyAlignment="1" applyProtection="1">
      <alignment vertical="center"/>
      <protection locked="0"/>
    </xf>
    <xf numFmtId="0" fontId="20" fillId="0" borderId="32" xfId="0" applyFont="1" applyBorder="1" applyAlignment="1" applyProtection="1">
      <alignment vertical="center"/>
      <protection locked="0"/>
    </xf>
    <xf numFmtId="0" fontId="20" fillId="0" borderId="21" xfId="0" applyFont="1" applyBorder="1" applyAlignment="1" applyProtection="1">
      <alignment vertical="center"/>
      <protection locked="0"/>
    </xf>
    <xf numFmtId="0" fontId="20" fillId="0" borderId="33" xfId="0" applyFont="1" applyBorder="1" applyAlignment="1" applyProtection="1">
      <alignment vertical="center"/>
      <protection locked="0"/>
    </xf>
    <xf numFmtId="0" fontId="20" fillId="0" borderId="30" xfId="0" applyFont="1" applyBorder="1" applyAlignment="1" applyProtection="1">
      <alignment vertical="center"/>
      <protection locked="0"/>
    </xf>
    <xf numFmtId="0" fontId="26" fillId="0" borderId="28" xfId="0" applyFont="1" applyBorder="1" applyAlignment="1" applyProtection="1">
      <alignment horizontal="center" vertical="center"/>
      <protection locked="0"/>
    </xf>
    <xf numFmtId="0" fontId="20" fillId="0" borderId="36" xfId="0" applyFont="1" applyBorder="1" applyAlignment="1" applyProtection="1">
      <alignment vertical="center"/>
      <protection locked="0"/>
    </xf>
    <xf numFmtId="0" fontId="6" fillId="0" borderId="38" xfId="0" applyFont="1" applyBorder="1" applyAlignment="1">
      <alignment vertical="center"/>
    </xf>
    <xf numFmtId="0" fontId="23" fillId="0" borderId="22" xfId="0" applyFont="1" applyBorder="1" applyAlignment="1" applyProtection="1">
      <alignment vertical="top"/>
      <protection locked="0"/>
    </xf>
    <xf numFmtId="0" fontId="22" fillId="0" borderId="41" xfId="0" applyFont="1" applyBorder="1" applyAlignment="1" applyProtection="1">
      <alignment vertical="top"/>
      <protection locked="0"/>
    </xf>
    <xf numFmtId="0" fontId="16" fillId="0" borderId="40" xfId="0" applyFont="1" applyBorder="1" applyAlignment="1" applyProtection="1">
      <alignment horizontal="center" vertical="top"/>
      <protection locked="0"/>
    </xf>
    <xf numFmtId="0" fontId="9" fillId="0" borderId="34" xfId="0" applyFont="1" applyBorder="1"/>
    <xf numFmtId="0" fontId="9" fillId="0" borderId="27" xfId="0" applyFont="1" applyBorder="1"/>
    <xf numFmtId="0" fontId="8" fillId="2" borderId="5" xfId="0" applyFont="1" applyFill="1" applyBorder="1" applyAlignment="1">
      <alignment horizontal="center" shrinkToFit="1"/>
    </xf>
    <xf numFmtId="0" fontId="8" fillId="2" borderId="5" xfId="0" applyFont="1" applyFill="1" applyBorder="1" applyAlignment="1">
      <alignment horizontal="center"/>
    </xf>
    <xf numFmtId="0" fontId="6" fillId="0" borderId="42" xfId="0" applyFont="1" applyBorder="1" applyAlignment="1">
      <alignment vertical="center"/>
    </xf>
    <xf numFmtId="0" fontId="1" fillId="0" borderId="26" xfId="0" applyFont="1" applyFill="1" applyBorder="1" applyAlignment="1">
      <alignment horizontal="center" vertical="top"/>
    </xf>
    <xf numFmtId="0" fontId="1" fillId="0" borderId="24" xfId="0" applyFont="1" applyBorder="1" applyAlignment="1">
      <alignment horizontal="center" vertical="top"/>
    </xf>
    <xf numFmtId="0" fontId="9" fillId="0" borderId="23" xfId="0" applyFont="1" applyBorder="1"/>
    <xf numFmtId="0" fontId="1" fillId="0" borderId="21" xfId="0" applyFont="1" applyBorder="1" applyAlignment="1">
      <alignment vertical="center"/>
    </xf>
    <xf numFmtId="0" fontId="1" fillId="0" borderId="32" xfId="0" applyFont="1" applyBorder="1" applyAlignment="1">
      <alignment horizontal="center"/>
    </xf>
    <xf numFmtId="0" fontId="8" fillId="2" borderId="32" xfId="0" applyFont="1" applyFill="1" applyBorder="1" applyAlignment="1">
      <alignment horizontal="center" shrinkToFit="1"/>
    </xf>
    <xf numFmtId="0" fontId="8" fillId="2" borderId="32" xfId="0" applyFont="1" applyFill="1" applyBorder="1" applyAlignment="1">
      <alignment horizontal="center"/>
    </xf>
    <xf numFmtId="0" fontId="8" fillId="2" borderId="20" xfId="0" applyFont="1" applyFill="1" applyBorder="1" applyAlignment="1">
      <alignment horizontal="center"/>
    </xf>
    <xf numFmtId="0" fontId="8" fillId="2" borderId="22" xfId="0" applyFont="1" applyFill="1" applyBorder="1" applyAlignment="1">
      <alignment horizontal="center"/>
    </xf>
    <xf numFmtId="0" fontId="9" fillId="0" borderId="34" xfId="0" applyFont="1" applyBorder="1" applyAlignment="1" applyProtection="1">
      <alignment horizontal="center" vertical="center"/>
      <protection locked="0"/>
    </xf>
    <xf numFmtId="0" fontId="9" fillId="0" borderId="23" xfId="0" applyFont="1" applyFill="1" applyBorder="1" applyAlignment="1" applyProtection="1">
      <alignment horizontal="center" vertical="center"/>
      <protection locked="0"/>
    </xf>
    <xf numFmtId="0" fontId="10" fillId="0" borderId="40" xfId="0" applyFont="1" applyBorder="1" applyAlignment="1" applyProtection="1">
      <alignment horizontal="center" vertical="center"/>
      <protection locked="0"/>
    </xf>
    <xf numFmtId="0" fontId="9" fillId="0" borderId="3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top"/>
    </xf>
    <xf numFmtId="0" fontId="2" fillId="0" borderId="14" xfId="0" applyFont="1" applyBorder="1" applyAlignment="1"/>
    <xf numFmtId="0" fontId="20" fillId="0" borderId="1" xfId="0" applyFont="1" applyBorder="1" applyAlignment="1"/>
    <xf numFmtId="0" fontId="20" fillId="0" borderId="7" xfId="0" applyFont="1" applyBorder="1" applyAlignment="1"/>
    <xf numFmtId="0" fontId="2" fillId="0" borderId="8" xfId="0" applyFont="1" applyBorder="1" applyAlignment="1"/>
    <xf numFmtId="0" fontId="20" fillId="0" borderId="0" xfId="0" applyFont="1" applyBorder="1" applyAlignment="1"/>
    <xf numFmtId="0" fontId="20" fillId="0" borderId="0" xfId="0" applyFont="1" applyBorder="1" applyAlignment="1">
      <alignment vertical="center" wrapText="1"/>
    </xf>
    <xf numFmtId="0" fontId="2" fillId="0" borderId="6" xfId="0" applyFont="1" applyBorder="1" applyAlignment="1">
      <alignment vertical="center" wrapText="1"/>
    </xf>
    <xf numFmtId="0" fontId="12" fillId="0" borderId="0" xfId="0" applyFont="1" applyBorder="1" applyAlignment="1">
      <alignment horizontal="center" wrapText="1"/>
    </xf>
    <xf numFmtId="0" fontId="2" fillId="0" borderId="8" xfId="0" applyFont="1" applyBorder="1" applyAlignment="1">
      <alignment vertical="top" wrapText="1"/>
    </xf>
    <xf numFmtId="13" fontId="6" fillId="0" borderId="0" xfId="0" applyNumberFormat="1" applyFont="1" applyBorder="1" applyAlignment="1">
      <alignment vertical="center" wrapText="1"/>
    </xf>
    <xf numFmtId="13" fontId="6" fillId="0" borderId="0" xfId="0" applyNumberFormat="1" applyFont="1" applyBorder="1" applyAlignment="1">
      <alignment horizontal="left" vertical="center" wrapText="1"/>
    </xf>
    <xf numFmtId="0" fontId="9" fillId="0" borderId="11" xfId="0" applyFont="1" applyBorder="1" applyAlignment="1">
      <alignment horizontal="center" vertical="center"/>
    </xf>
    <xf numFmtId="0" fontId="7" fillId="3" borderId="11" xfId="0" applyFont="1" applyFill="1" applyBorder="1" applyAlignment="1">
      <alignment horizontal="center" vertical="center"/>
    </xf>
    <xf numFmtId="0" fontId="2" fillId="0" borderId="0" xfId="0" applyFont="1" applyBorder="1" applyAlignment="1">
      <alignment vertical="center" wrapText="1"/>
    </xf>
    <xf numFmtId="0" fontId="2" fillId="0" borderId="8" xfId="0" applyFont="1" applyBorder="1" applyAlignment="1">
      <alignment vertical="top"/>
    </xf>
    <xf numFmtId="0" fontId="2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1" fontId="2" fillId="0" borderId="14" xfId="0" applyNumberFormat="1" applyFont="1" applyBorder="1" applyAlignment="1">
      <alignment horizontal="center"/>
    </xf>
    <xf numFmtId="0" fontId="17" fillId="0" borderId="6" xfId="0" applyFont="1" applyBorder="1" applyAlignment="1">
      <alignment vertical="center"/>
    </xf>
    <xf numFmtId="0" fontId="17" fillId="0" borderId="11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0" fillId="0" borderId="11" xfId="0" applyBorder="1"/>
    <xf numFmtId="0" fontId="12" fillId="0" borderId="4" xfId="0" applyFont="1" applyBorder="1"/>
    <xf numFmtId="13" fontId="12" fillId="0" borderId="2" xfId="0" applyNumberFormat="1" applyFont="1" applyBorder="1" applyAlignment="1">
      <alignment horizontal="center" vertical="center" wrapText="1"/>
    </xf>
    <xf numFmtId="13" fontId="12" fillId="0" borderId="10" xfId="0" applyNumberFormat="1" applyFont="1" applyBorder="1" applyAlignment="1">
      <alignment horizontal="center" vertical="center" wrapText="1"/>
    </xf>
    <xf numFmtId="0" fontId="12" fillId="0" borderId="2" xfId="0" applyFont="1" applyBorder="1"/>
    <xf numFmtId="0" fontId="9" fillId="0" borderId="4" xfId="0" applyFont="1" applyBorder="1" applyAlignment="1">
      <alignment horizontal="center" vertical="center"/>
    </xf>
    <xf numFmtId="0" fontId="2" fillId="0" borderId="0" xfId="0" applyFont="1" applyBorder="1" applyAlignment="1"/>
    <xf numFmtId="13" fontId="12" fillId="0" borderId="9" xfId="0" applyNumberFormat="1" applyFont="1" applyBorder="1" applyAlignment="1">
      <alignment vertical="center"/>
    </xf>
    <xf numFmtId="13" fontId="12" fillId="0" borderId="2" xfId="0" applyNumberFormat="1" applyFont="1" applyBorder="1" applyAlignment="1">
      <alignment vertical="center"/>
    </xf>
    <xf numFmtId="13" fontId="12" fillId="0" borderId="10" xfId="0" applyNumberFormat="1" applyFont="1" applyBorder="1" applyAlignment="1">
      <alignment vertical="center"/>
    </xf>
    <xf numFmtId="2" fontId="12" fillId="0" borderId="4" xfId="0" applyNumberFormat="1" applyFont="1" applyBorder="1" applyAlignment="1">
      <alignment horizontal="center" vertical="center"/>
    </xf>
    <xf numFmtId="13" fontId="12" fillId="0" borderId="2" xfId="0" applyNumberFormat="1" applyFont="1" applyBorder="1" applyAlignment="1">
      <alignment horizontal="center" vertical="center"/>
    </xf>
    <xf numFmtId="13" fontId="12" fillId="0" borderId="10" xfId="0" applyNumberFormat="1" applyFont="1" applyBorder="1" applyAlignment="1">
      <alignment horizontal="center" vertical="center"/>
    </xf>
    <xf numFmtId="0" fontId="2" fillId="0" borderId="2" xfId="0" applyFont="1" applyBorder="1" applyAlignment="1"/>
    <xf numFmtId="0" fontId="20" fillId="0" borderId="2" xfId="0" applyFont="1" applyBorder="1" applyAlignment="1"/>
    <xf numFmtId="0" fontId="12" fillId="0" borderId="2" xfId="0" applyFont="1" applyBorder="1" applyAlignment="1"/>
    <xf numFmtId="0" fontId="12" fillId="0" borderId="10" xfId="0" applyFont="1" applyBorder="1" applyAlignment="1"/>
    <xf numFmtId="0" fontId="2" fillId="0" borderId="5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12" fillId="0" borderId="0" xfId="0" applyFont="1" applyBorder="1" applyAlignment="1">
      <alignment horizontal="left"/>
    </xf>
    <xf numFmtId="0" fontId="2" fillId="0" borderId="5" xfId="0" applyFont="1" applyBorder="1" applyAlignment="1">
      <alignment horizontal="center" vertical="center"/>
    </xf>
    <xf numFmtId="0" fontId="2" fillId="0" borderId="0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12" fillId="0" borderId="0" xfId="0" applyFont="1" applyBorder="1" applyAlignment="1">
      <alignment horizontal="left"/>
    </xf>
    <xf numFmtId="0" fontId="12" fillId="0" borderId="6" xfId="0" applyFont="1" applyBorder="1" applyAlignment="1">
      <alignment horizontal="left"/>
    </xf>
    <xf numFmtId="0" fontId="12" fillId="0" borderId="0" xfId="0" applyFont="1" applyBorder="1" applyAlignment="1">
      <alignment horizontal="center"/>
    </xf>
    <xf numFmtId="49" fontId="12" fillId="0" borderId="0" xfId="0" applyNumberFormat="1" applyFont="1" applyBorder="1" applyAlignment="1">
      <alignment horizontal="center" vertical="center"/>
    </xf>
    <xf numFmtId="0" fontId="32" fillId="0" borderId="0" xfId="0" applyFont="1"/>
    <xf numFmtId="0" fontId="32" fillId="0" borderId="21" xfId="0" applyFont="1" applyBorder="1"/>
    <xf numFmtId="0" fontId="32" fillId="0" borderId="28" xfId="0" applyFont="1" applyBorder="1"/>
    <xf numFmtId="0" fontId="32" fillId="0" borderId="6" xfId="0" applyFont="1" applyBorder="1"/>
    <xf numFmtId="0" fontId="21" fillId="0" borderId="0" xfId="0" applyNumberFormat="1" applyFont="1" applyAlignment="1">
      <alignment horizontal="left"/>
    </xf>
    <xf numFmtId="0" fontId="2" fillId="0" borderId="0" xfId="0" applyFont="1" applyBorder="1" applyAlignment="1">
      <alignment horizontal="center" vertical="center"/>
    </xf>
    <xf numFmtId="0" fontId="12" fillId="0" borderId="0" xfId="0" applyFont="1" applyBorder="1" applyAlignment="1">
      <alignment horizontal="left"/>
    </xf>
    <xf numFmtId="0" fontId="12" fillId="0" borderId="0" xfId="0" applyFont="1" applyBorder="1" applyAlignment="1">
      <alignment horizontal="center"/>
    </xf>
    <xf numFmtId="0" fontId="20" fillId="0" borderId="0" xfId="0" applyFont="1" applyBorder="1" applyAlignment="1">
      <alignment horizontal="center"/>
    </xf>
    <xf numFmtId="0" fontId="17" fillId="0" borderId="0" xfId="0" applyFont="1" applyBorder="1" applyAlignment="1">
      <alignment horizontal="center" vertical="center"/>
    </xf>
    <xf numFmtId="0" fontId="9" fillId="0" borderId="0" xfId="0" applyFont="1" applyBorder="1" applyAlignment="1">
      <alignment horizontal="center" vertical="center"/>
    </xf>
    <xf numFmtId="0" fontId="9" fillId="0" borderId="0" xfId="0" applyFont="1" applyBorder="1" applyAlignment="1">
      <alignment horizontal="center"/>
    </xf>
    <xf numFmtId="0" fontId="7" fillId="3" borderId="0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top"/>
    </xf>
    <xf numFmtId="49" fontId="20" fillId="0" borderId="0" xfId="0" applyNumberFormat="1" applyFont="1" applyBorder="1" applyAlignment="1">
      <alignment horizontal="center" vertical="center"/>
    </xf>
    <xf numFmtId="0" fontId="15" fillId="0" borderId="0" xfId="0" applyFont="1" applyFill="1" applyBorder="1"/>
    <xf numFmtId="0" fontId="0" fillId="0" borderId="15" xfId="0" applyBorder="1" applyAlignment="1"/>
    <xf numFmtId="0" fontId="0" fillId="0" borderId="12" xfId="0" applyBorder="1" applyAlignment="1"/>
    <xf numFmtId="0" fontId="0" fillId="0" borderId="12" xfId="0" applyBorder="1" applyAlignment="1">
      <alignment vertical="center"/>
    </xf>
    <xf numFmtId="0" fontId="33" fillId="0" borderId="12" xfId="0" applyFont="1" applyBorder="1" applyAlignment="1"/>
    <xf numFmtId="0" fontId="33" fillId="0" borderId="15" xfId="0" applyFont="1" applyBorder="1" applyAlignment="1"/>
    <xf numFmtId="0" fontId="33" fillId="0" borderId="12" xfId="0" applyFont="1" applyBorder="1" applyAlignment="1">
      <alignment vertical="center"/>
    </xf>
    <xf numFmtId="0" fontId="12" fillId="0" borderId="0" xfId="0" applyFont="1" applyBorder="1" applyAlignment="1">
      <alignment horizontal="center" vertical="center"/>
    </xf>
    <xf numFmtId="0" fontId="12" fillId="0" borderId="0" xfId="0" applyFont="1" applyBorder="1" applyAlignment="1">
      <alignment horizontal="center"/>
    </xf>
    <xf numFmtId="0" fontId="0" fillId="2" borderId="0" xfId="0" applyFill="1"/>
    <xf numFmtId="0" fontId="0" fillId="10" borderId="0" xfId="0" applyFont="1" applyFill="1"/>
    <xf numFmtId="0" fontId="12" fillId="0" borderId="0" xfId="0" applyFont="1" applyBorder="1" applyAlignment="1">
      <alignment horizontal="center" vertical="top"/>
    </xf>
    <xf numFmtId="12" fontId="12" fillId="0" borderId="0" xfId="0" applyNumberFormat="1" applyFont="1" applyBorder="1" applyAlignment="1">
      <alignment horizontal="right" vertical="top"/>
    </xf>
    <xf numFmtId="0" fontId="12" fillId="0" borderId="0" xfId="0" applyFont="1" applyBorder="1" applyAlignment="1">
      <alignment horizontal="right" vertical="center"/>
    </xf>
    <xf numFmtId="0" fontId="12" fillId="0" borderId="0" xfId="0" applyFont="1" applyBorder="1" applyAlignment="1">
      <alignment horizontal="right" vertical="top"/>
    </xf>
    <xf numFmtId="0" fontId="2" fillId="0" borderId="0" xfId="0" applyFont="1" applyBorder="1" applyAlignment="1">
      <alignment horizontal="left" vertical="top" wrapText="1"/>
    </xf>
    <xf numFmtId="0" fontId="2" fillId="0" borderId="0" xfId="0" applyFont="1" applyBorder="1" applyAlignment="1">
      <alignment horizontal="left" vertical="top" wrapText="1"/>
    </xf>
    <xf numFmtId="0" fontId="0" fillId="0" borderId="14" xfId="0" applyBorder="1"/>
    <xf numFmtId="0" fontId="0" fillId="0" borderId="1" xfId="0" applyBorder="1"/>
    <xf numFmtId="0" fontId="0" fillId="0" borderId="7" xfId="0" applyBorder="1"/>
    <xf numFmtId="0" fontId="0" fillId="0" borderId="2" xfId="0" applyBorder="1"/>
    <xf numFmtId="0" fontId="0" fillId="0" borderId="3" xfId="0" applyBorder="1"/>
    <xf numFmtId="0" fontId="0" fillId="0" borderId="12" xfId="0" applyBorder="1"/>
    <xf numFmtId="0" fontId="0" fillId="0" borderId="15" xfId="0" applyBorder="1"/>
    <xf numFmtId="0" fontId="0" fillId="0" borderId="13" xfId="0" applyBorder="1"/>
    <xf numFmtId="0" fontId="20" fillId="0" borderId="13" xfId="0" applyFont="1" applyBorder="1"/>
    <xf numFmtId="0" fontId="35" fillId="0" borderId="3" xfId="0" applyFont="1" applyBorder="1" applyAlignment="1">
      <alignment vertical="top" wrapText="1"/>
    </xf>
    <xf numFmtId="0" fontId="20" fillId="0" borderId="12" xfId="0" applyFont="1" applyBorder="1"/>
    <xf numFmtId="0" fontId="20" fillId="0" borderId="15" xfId="0" applyFont="1" applyBorder="1"/>
    <xf numFmtId="0" fontId="9" fillId="0" borderId="3" xfId="0" applyFont="1" applyBorder="1"/>
    <xf numFmtId="0" fontId="9" fillId="0" borderId="15" xfId="0" applyFont="1" applyBorder="1" applyAlignment="1">
      <alignment horizontal="left"/>
    </xf>
    <xf numFmtId="0" fontId="9" fillId="0" borderId="15" xfId="0" applyFont="1" applyBorder="1"/>
    <xf numFmtId="0" fontId="9" fillId="0" borderId="13" xfId="0" applyFont="1" applyBorder="1"/>
    <xf numFmtId="0" fontId="9" fillId="0" borderId="11" xfId="0" applyFont="1" applyBorder="1"/>
    <xf numFmtId="0" fontId="9" fillId="0" borderId="4" xfId="0" applyFont="1" applyBorder="1"/>
    <xf numFmtId="0" fontId="9" fillId="0" borderId="0" xfId="0" applyFont="1" applyAlignment="1">
      <alignment horizontal="left"/>
    </xf>
    <xf numFmtId="0" fontId="9" fillId="0" borderId="0" xfId="0" applyFont="1"/>
    <xf numFmtId="0" fontId="9" fillId="0" borderId="6" xfId="0" applyFont="1" applyBorder="1"/>
    <xf numFmtId="0" fontId="9" fillId="0" borderId="15" xfId="0" applyFont="1" applyBorder="1" applyAlignment="1">
      <alignment horizontal="left"/>
    </xf>
    <xf numFmtId="0" fontId="4" fillId="0" borderId="0" xfId="0" applyFont="1" applyAlignment="1">
      <alignment horizontal="right"/>
    </xf>
    <xf numFmtId="0" fontId="4" fillId="0" borderId="0" xfId="0" applyFont="1"/>
    <xf numFmtId="0" fontId="0" fillId="0" borderId="0" xfId="0" applyAlignment="1">
      <alignment horizontal="center"/>
    </xf>
    <xf numFmtId="0" fontId="2" fillId="0" borderId="0" xfId="0" applyFont="1" applyBorder="1" applyAlignment="1">
      <alignment horizontal="left" vertical="top" wrapText="1"/>
    </xf>
    <xf numFmtId="0" fontId="9" fillId="0" borderId="15" xfId="0" applyFont="1" applyBorder="1" applyAlignment="1">
      <alignment horizontal="left"/>
    </xf>
    <xf numFmtId="0" fontId="0" fillId="0" borderId="11" xfId="0" applyFill="1" applyBorder="1"/>
    <xf numFmtId="0" fontId="20" fillId="0" borderId="13" xfId="0" applyFont="1" applyFill="1" applyBorder="1"/>
    <xf numFmtId="0" fontId="0" fillId="0" borderId="13" xfId="0" applyFill="1" applyBorder="1"/>
    <xf numFmtId="0" fontId="18" fillId="2" borderId="11" xfId="0" applyFont="1" applyFill="1" applyBorder="1"/>
    <xf numFmtId="0" fontId="0" fillId="0" borderId="0" xfId="0" applyBorder="1" applyAlignment="1">
      <alignment horizontal="center" vertical="center"/>
    </xf>
    <xf numFmtId="0" fontId="12" fillId="0" borderId="0" xfId="0" applyFont="1" applyBorder="1" applyAlignment="1">
      <alignment horizontal="center" vertical="center"/>
    </xf>
    <xf numFmtId="0" fontId="1" fillId="0" borderId="15" xfId="0" applyFont="1" applyBorder="1"/>
    <xf numFmtId="0" fontId="37" fillId="0" borderId="46" xfId="0" applyFont="1" applyBorder="1" applyAlignment="1">
      <alignment vertical="top" wrapText="1"/>
    </xf>
    <xf numFmtId="0" fontId="37" fillId="0" borderId="47" xfId="0" applyFont="1" applyBorder="1" applyAlignment="1">
      <alignment vertical="top" wrapText="1"/>
    </xf>
    <xf numFmtId="0" fontId="0" fillId="0" borderId="0" xfId="0" applyFont="1"/>
    <xf numFmtId="12" fontId="12" fillId="0" borderId="0" xfId="0" applyNumberFormat="1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12" fillId="0" borderId="0" xfId="0" applyFont="1" applyBorder="1" applyAlignment="1">
      <alignment vertical="center"/>
    </xf>
    <xf numFmtId="0" fontId="10" fillId="3" borderId="3" xfId="0" applyFont="1" applyFill="1" applyBorder="1" applyAlignment="1">
      <alignment horizontal="center" vertical="center"/>
    </xf>
    <xf numFmtId="0" fontId="10" fillId="3" borderId="12" xfId="0" applyFont="1" applyFill="1" applyBorder="1" applyAlignment="1">
      <alignment vertical="center"/>
    </xf>
    <xf numFmtId="0" fontId="10" fillId="3" borderId="15" xfId="0" applyFont="1" applyFill="1" applyBorder="1" applyAlignment="1">
      <alignment vertical="center"/>
    </xf>
    <xf numFmtId="0" fontId="10" fillId="3" borderId="13" xfId="0" applyFont="1" applyFill="1" applyBorder="1" applyAlignment="1">
      <alignment vertical="center"/>
    </xf>
    <xf numFmtId="0" fontId="0" fillId="0" borderId="15" xfId="0" applyFont="1" applyBorder="1" applyAlignment="1">
      <alignment vertical="center"/>
    </xf>
    <xf numFmtId="0" fontId="0" fillId="0" borderId="13" xfId="0" applyFont="1" applyBorder="1" applyAlignment="1">
      <alignment vertical="center"/>
    </xf>
    <xf numFmtId="0" fontId="1" fillId="0" borderId="0" xfId="0" applyNumberFormat="1" applyFont="1" applyBorder="1" applyAlignment="1">
      <alignment horizontal="center" vertical="center" shrinkToFit="1"/>
    </xf>
    <xf numFmtId="168" fontId="6" fillId="0" borderId="18" xfId="0" applyNumberFormat="1" applyFont="1" applyBorder="1" applyAlignment="1">
      <alignment vertical="center"/>
    </xf>
    <xf numFmtId="0" fontId="9" fillId="0" borderId="15" xfId="0" applyFont="1" applyBorder="1" applyAlignment="1">
      <alignment horizontal="left"/>
    </xf>
    <xf numFmtId="0" fontId="2" fillId="0" borderId="11" xfId="0" applyFont="1" applyBorder="1" applyAlignment="1">
      <alignment horizontal="right" vertical="center"/>
    </xf>
    <xf numFmtId="0" fontId="40" fillId="2" borderId="26" xfId="0" applyFont="1" applyFill="1" applyBorder="1" applyAlignment="1">
      <alignment horizontal="center"/>
    </xf>
    <xf numFmtId="0" fontId="14" fillId="0" borderId="26" xfId="0" applyFont="1" applyFill="1" applyBorder="1" applyAlignment="1">
      <alignment horizontal="center" vertical="top"/>
    </xf>
    <xf numFmtId="0" fontId="0" fillId="0" borderId="24" xfId="0" applyFont="1" applyBorder="1" applyAlignment="1">
      <alignment horizontal="center" vertical="top"/>
    </xf>
    <xf numFmtId="2" fontId="20" fillId="0" borderId="13" xfId="0" applyNumberFormat="1" applyFont="1" applyFill="1" applyBorder="1"/>
    <xf numFmtId="0" fontId="18" fillId="0" borderId="15" xfId="0" applyFont="1" applyBorder="1"/>
    <xf numFmtId="0" fontId="9" fillId="0" borderId="12" xfId="0" applyNumberFormat="1" applyFont="1" applyBorder="1" applyAlignment="1">
      <alignment horizontal="center" vertical="center"/>
    </xf>
    <xf numFmtId="0" fontId="17" fillId="0" borderId="7" xfId="0" applyFont="1" applyBorder="1" applyAlignment="1">
      <alignment horizontal="center" vertical="center"/>
    </xf>
    <xf numFmtId="0" fontId="6" fillId="0" borderId="15" xfId="0" applyFont="1" applyBorder="1"/>
    <xf numFmtId="165" fontId="6" fillId="0" borderId="15" xfId="0" applyNumberFormat="1" applyFont="1" applyBorder="1" applyAlignment="1">
      <alignment horizontal="right"/>
    </xf>
    <xf numFmtId="0" fontId="12" fillId="0" borderId="5" xfId="0" applyFont="1" applyBorder="1" applyAlignment="1">
      <alignment horizontal="center"/>
    </xf>
    <xf numFmtId="0" fontId="0" fillId="0" borderId="15" xfId="0" applyBorder="1" applyAlignment="1">
      <alignment vertical="center"/>
    </xf>
    <xf numFmtId="0" fontId="0" fillId="0" borderId="13" xfId="0" applyBorder="1" applyAlignment="1">
      <alignment vertical="center"/>
    </xf>
    <xf numFmtId="0" fontId="0" fillId="0" borderId="13" xfId="0" applyBorder="1" applyAlignment="1"/>
    <xf numFmtId="0" fontId="41" fillId="0" borderId="15" xfId="0" applyFont="1" applyBorder="1" applyAlignment="1">
      <alignment vertical="center"/>
    </xf>
    <xf numFmtId="0" fontId="42" fillId="0" borderId="15" xfId="0" applyFont="1" applyBorder="1" applyAlignment="1">
      <alignment vertical="center"/>
    </xf>
    <xf numFmtId="0" fontId="4" fillId="0" borderId="7" xfId="0" applyFont="1" applyBorder="1" applyAlignment="1">
      <alignment horizontal="center" vertical="center"/>
    </xf>
    <xf numFmtId="0" fontId="9" fillId="0" borderId="12" xfId="0" applyFont="1" applyBorder="1"/>
    <xf numFmtId="0" fontId="12" fillId="0" borderId="11" xfId="0" applyFont="1" applyBorder="1" applyAlignment="1" applyProtection="1">
      <alignment horizontal="center" vertical="center"/>
      <protection locked="0"/>
    </xf>
    <xf numFmtId="12" fontId="0" fillId="0" borderId="0" xfId="0" applyNumberFormat="1"/>
    <xf numFmtId="0" fontId="1" fillId="5" borderId="0" xfId="0" applyFont="1" applyFill="1" applyAlignment="1">
      <alignment horizontal="center" vertical="top"/>
    </xf>
    <xf numFmtId="0" fontId="35" fillId="5" borderId="0" xfId="0" applyFont="1" applyFill="1" applyAlignment="1">
      <alignment vertical="top" wrapText="1" shrinkToFit="1"/>
    </xf>
    <xf numFmtId="168" fontId="9" fillId="0" borderId="18" xfId="0" applyNumberFormat="1" applyFont="1" applyBorder="1" applyAlignment="1">
      <alignment vertical="center"/>
    </xf>
    <xf numFmtId="0" fontId="6" fillId="0" borderId="17" xfId="0" applyFont="1" applyBorder="1" applyAlignment="1">
      <alignment vertical="center"/>
    </xf>
    <xf numFmtId="0" fontId="23" fillId="0" borderId="37" xfId="0" applyFont="1" applyBorder="1" applyAlignment="1" applyProtection="1">
      <alignment vertical="center"/>
      <protection locked="0"/>
    </xf>
    <xf numFmtId="0" fontId="0" fillId="0" borderId="0" xfId="0" applyBorder="1" applyAlignment="1">
      <alignment horizontal="center"/>
    </xf>
    <xf numFmtId="0" fontId="2" fillId="0" borderId="0" xfId="0" applyFont="1" applyBorder="1" applyAlignment="1">
      <alignment horizontal="left" vertical="top" wrapText="1"/>
    </xf>
    <xf numFmtId="0" fontId="0" fillId="0" borderId="1" xfId="0" applyBorder="1"/>
    <xf numFmtId="0" fontId="0" fillId="0" borderId="2" xfId="0" applyBorder="1"/>
    <xf numFmtId="0" fontId="9" fillId="0" borderId="15" xfId="0" applyFont="1" applyBorder="1" applyAlignment="1">
      <alignment horizontal="left"/>
    </xf>
    <xf numFmtId="0" fontId="9" fillId="0" borderId="2" xfId="0" applyFont="1" applyBorder="1" applyAlignment="1">
      <alignment vertical="center"/>
    </xf>
    <xf numFmtId="0" fontId="9" fillId="0" borderId="11" xfId="0" applyFont="1" applyBorder="1" applyAlignment="1">
      <alignment vertical="center"/>
    </xf>
    <xf numFmtId="49" fontId="0" fillId="0" borderId="0" xfId="0" applyNumberFormat="1"/>
    <xf numFmtId="49" fontId="0" fillId="19" borderId="0" xfId="0" applyNumberFormat="1" applyFill="1"/>
    <xf numFmtId="0" fontId="4" fillId="0" borderId="8" xfId="0" applyFont="1" applyBorder="1"/>
    <xf numFmtId="0" fontId="4" fillId="0" borderId="0" xfId="0" applyFont="1" applyBorder="1"/>
    <xf numFmtId="165" fontId="6" fillId="0" borderId="11" xfId="0" applyNumberFormat="1" applyFont="1" applyBorder="1" applyAlignment="1">
      <alignment horizontal="right"/>
    </xf>
    <xf numFmtId="0" fontId="9" fillId="0" borderId="12" xfId="0" applyFont="1" applyBorder="1" applyAlignment="1">
      <alignment horizontal="left"/>
    </xf>
    <xf numFmtId="0" fontId="20" fillId="0" borderId="14" xfId="0" applyFont="1" applyBorder="1"/>
    <xf numFmtId="0" fontId="1" fillId="0" borderId="1" xfId="0" applyFont="1" applyBorder="1"/>
    <xf numFmtId="0" fontId="12" fillId="0" borderId="1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right"/>
    </xf>
    <xf numFmtId="0" fontId="12" fillId="0" borderId="4" xfId="0" applyFont="1" applyFill="1" applyBorder="1" applyAlignment="1" applyProtection="1">
      <alignment horizontal="center" vertical="center"/>
      <protection locked="0"/>
    </xf>
    <xf numFmtId="49" fontId="2" fillId="0" borderId="4" xfId="0" applyNumberFormat="1" applyFont="1" applyFill="1" applyBorder="1" applyAlignment="1" applyProtection="1">
      <alignment horizontal="center"/>
      <protection locked="0"/>
    </xf>
    <xf numFmtId="49" fontId="2" fillId="0" borderId="9" xfId="0" applyNumberFormat="1" applyFont="1" applyFill="1" applyBorder="1" applyAlignment="1" applyProtection="1">
      <alignment horizontal="center"/>
      <protection locked="0"/>
    </xf>
    <xf numFmtId="0" fontId="12" fillId="0" borderId="37" xfId="0" applyFont="1" applyBorder="1" applyAlignment="1" applyProtection="1">
      <alignment horizontal="center" vertical="center"/>
      <protection locked="0"/>
    </xf>
    <xf numFmtId="0" fontId="17" fillId="0" borderId="0" xfId="0" applyFont="1"/>
    <xf numFmtId="0" fontId="17" fillId="0" borderId="11" xfId="0" applyFont="1" applyBorder="1"/>
    <xf numFmtId="0" fontId="17" fillId="24" borderId="0" xfId="0" applyFont="1" applyFill="1"/>
    <xf numFmtId="0" fontId="17" fillId="0" borderId="0" xfId="0" applyFont="1" applyAlignment="1">
      <alignment horizontal="center" vertical="center"/>
    </xf>
    <xf numFmtId="0" fontId="17" fillId="24" borderId="0" xfId="0" applyFont="1" applyFill="1" applyAlignment="1">
      <alignment horizontal="center" vertical="center" wrapText="1"/>
    </xf>
    <xf numFmtId="0" fontId="17" fillId="24" borderId="0" xfId="0" applyFont="1" applyFill="1" applyAlignment="1">
      <alignment horizontal="center" vertical="center"/>
    </xf>
    <xf numFmtId="0" fontId="17" fillId="0" borderId="0" xfId="0" applyFont="1" applyAlignment="1">
      <alignment horizontal="center"/>
    </xf>
    <xf numFmtId="0" fontId="17" fillId="25" borderId="0" xfId="0" applyFont="1" applyFill="1" applyAlignment="1">
      <alignment horizontal="center"/>
    </xf>
    <xf numFmtId="0" fontId="48" fillId="0" borderId="0" xfId="2"/>
    <xf numFmtId="0" fontId="0" fillId="26" borderId="0" xfId="0" applyFill="1" applyAlignment="1">
      <alignment horizontal="center"/>
    </xf>
    <xf numFmtId="0" fontId="1" fillId="0" borderId="5" xfId="0" applyFont="1" applyBorder="1" applyAlignment="1">
      <alignment horizontal="center" vertical="center"/>
    </xf>
    <xf numFmtId="0" fontId="21" fillId="0" borderId="0" xfId="0" quotePrefix="1" applyNumberFormat="1" applyFont="1" applyAlignment="1">
      <alignment horizontal="center"/>
    </xf>
    <xf numFmtId="0" fontId="0" fillId="0" borderId="48" xfId="0" applyBorder="1"/>
    <xf numFmtId="0" fontId="0" fillId="0" borderId="43" xfId="0" applyBorder="1"/>
    <xf numFmtId="0" fontId="0" fillId="0" borderId="0" xfId="0" applyFont="1" applyBorder="1" applyAlignment="1">
      <alignment horizontal="center" vertical="center" shrinkToFit="1"/>
    </xf>
    <xf numFmtId="0" fontId="0" fillId="0" borderId="0" xfId="0" applyNumberFormat="1" applyFont="1" applyBorder="1" applyAlignment="1">
      <alignment horizontal="center" vertical="center" shrinkToFit="1"/>
    </xf>
    <xf numFmtId="0" fontId="0" fillId="0" borderId="0" xfId="0" applyFont="1" applyFill="1"/>
    <xf numFmtId="0" fontId="0" fillId="0" borderId="13" xfId="0" applyFont="1" applyFill="1" applyBorder="1" applyAlignment="1">
      <alignment horizontal="center" vertical="center" shrinkToFit="1"/>
    </xf>
    <xf numFmtId="0" fontId="0" fillId="0" borderId="10" xfId="0" applyFont="1" applyBorder="1" applyAlignment="1">
      <alignment horizontal="center" vertical="center" shrinkToFit="1"/>
    </xf>
    <xf numFmtId="0" fontId="0" fillId="0" borderId="0" xfId="0" quotePrefix="1" applyFont="1" applyBorder="1" applyAlignment="1">
      <alignment horizontal="center" vertical="center" shrinkToFit="1"/>
    </xf>
    <xf numFmtId="0" fontId="0" fillId="0" borderId="0" xfId="0" applyFont="1" applyAlignment="1">
      <alignment shrinkToFit="1"/>
    </xf>
    <xf numFmtId="0" fontId="44" fillId="0" borderId="0" xfId="0" applyFont="1"/>
    <xf numFmtId="0" fontId="50" fillId="0" borderId="18" xfId="0" applyFont="1" applyBorder="1" applyAlignment="1">
      <alignment horizontal="center" vertical="center"/>
    </xf>
    <xf numFmtId="0" fontId="50" fillId="0" borderId="28" xfId="0" applyFont="1" applyBorder="1" applyAlignment="1">
      <alignment horizontal="center" vertical="center"/>
    </xf>
    <xf numFmtId="0" fontId="2" fillId="0" borderId="5" xfId="0" applyFont="1" applyBorder="1" applyAlignment="1" applyProtection="1">
      <alignment horizontal="center" vertical="center" wrapText="1" shrinkToFit="1"/>
      <protection locked="0"/>
    </xf>
    <xf numFmtId="0" fontId="2" fillId="0" borderId="4" xfId="0" applyFont="1" applyBorder="1" applyAlignment="1" applyProtection="1">
      <alignment horizontal="center" vertical="center" wrapText="1" shrinkToFit="1"/>
      <protection locked="0"/>
    </xf>
    <xf numFmtId="0" fontId="9" fillId="0" borderId="30" xfId="0" applyFont="1" applyBorder="1" applyAlignment="1" applyProtection="1">
      <alignment horizontal="center" vertical="center"/>
      <protection locked="0"/>
    </xf>
    <xf numFmtId="0" fontId="0" fillId="0" borderId="37" xfId="0" applyFont="1" applyBorder="1" applyAlignment="1">
      <alignment horizontal="center" vertical="center" shrinkToFit="1"/>
    </xf>
    <xf numFmtId="49" fontId="2" fillId="0" borderId="30" xfId="0" applyNumberFormat="1" applyFont="1" applyBorder="1" applyAlignment="1" applyProtection="1">
      <alignment horizontal="center"/>
      <protection locked="0"/>
    </xf>
    <xf numFmtId="49" fontId="2" fillId="0" borderId="30" xfId="0" applyNumberFormat="1" applyFont="1" applyBorder="1" applyAlignment="1" applyProtection="1">
      <alignment horizontal="center" shrinkToFit="1"/>
      <protection locked="0"/>
    </xf>
    <xf numFmtId="49" fontId="2" fillId="0" borderId="35" xfId="0" applyNumberFormat="1" applyFont="1" applyBorder="1" applyAlignment="1" applyProtection="1">
      <alignment horizontal="center"/>
      <protection locked="0"/>
    </xf>
    <xf numFmtId="0" fontId="0" fillId="26" borderId="11" xfId="0" applyFill="1" applyBorder="1" applyAlignment="1">
      <alignment horizontal="center"/>
    </xf>
    <xf numFmtId="0" fontId="0" fillId="0" borderId="11" xfId="0" applyFill="1" applyBorder="1" applyAlignment="1">
      <alignment horizontal="center"/>
    </xf>
    <xf numFmtId="0" fontId="0" fillId="0" borderId="11" xfId="0" applyFill="1" applyBorder="1" applyAlignment="1">
      <alignment horizontal="left"/>
    </xf>
    <xf numFmtId="0" fontId="0" fillId="0" borderId="11" xfId="0" applyBorder="1" applyAlignment="1">
      <alignment horizontal="center"/>
    </xf>
    <xf numFmtId="14" fontId="7" fillId="26" borderId="0" xfId="0" applyNumberFormat="1" applyFont="1" applyFill="1"/>
    <xf numFmtId="0" fontId="7" fillId="26" borderId="0" xfId="0" applyFont="1" applyFill="1"/>
    <xf numFmtId="170" fontId="7" fillId="26" borderId="0" xfId="0" applyNumberFormat="1" applyFont="1" applyFill="1" applyAlignment="1">
      <alignment horizontal="left"/>
    </xf>
    <xf numFmtId="14" fontId="7" fillId="26" borderId="0" xfId="0" applyNumberFormat="1" applyFont="1" applyFill="1" applyAlignment="1">
      <alignment horizontal="center"/>
    </xf>
    <xf numFmtId="0" fontId="9" fillId="0" borderId="15" xfId="0" applyFont="1" applyBorder="1" applyAlignment="1">
      <alignment horizontal="left"/>
    </xf>
    <xf numFmtId="0" fontId="1" fillId="0" borderId="13" xfId="0" applyFont="1" applyBorder="1"/>
    <xf numFmtId="0" fontId="39" fillId="19" borderId="0" xfId="0" applyFont="1" applyFill="1"/>
    <xf numFmtId="0" fontId="38" fillId="0" borderId="12" xfId="0" applyNumberFormat="1" applyFont="1" applyBorder="1" applyAlignment="1">
      <alignment horizontal="center" vertical="center"/>
    </xf>
    <xf numFmtId="0" fontId="9" fillId="0" borderId="15" xfId="0" applyFont="1" applyBorder="1" applyAlignment="1">
      <alignment horizontal="left"/>
    </xf>
    <xf numFmtId="0" fontId="12" fillId="0" borderId="0" xfId="0" applyFont="1" applyBorder="1" applyAlignment="1">
      <alignment vertical="center" wrapText="1"/>
    </xf>
    <xf numFmtId="0" fontId="9" fillId="0" borderId="15" xfId="0" applyFont="1" applyBorder="1" applyAlignment="1">
      <alignment horizontal="left"/>
    </xf>
    <xf numFmtId="0" fontId="39" fillId="22" borderId="0" xfId="0" applyFont="1" applyFill="1"/>
    <xf numFmtId="0" fontId="2" fillId="0" borderId="3" xfId="0" applyFont="1" applyFill="1" applyBorder="1"/>
    <xf numFmtId="0" fontId="0" fillId="0" borderId="14" xfId="0" applyFill="1" applyBorder="1"/>
    <xf numFmtId="0" fontId="20" fillId="0" borderId="1" xfId="0" applyFont="1" applyFill="1" applyBorder="1" applyAlignment="1">
      <alignment vertical="center"/>
    </xf>
    <xf numFmtId="0" fontId="0" fillId="0" borderId="7" xfId="0" applyFill="1" applyBorder="1"/>
    <xf numFmtId="0" fontId="39" fillId="28" borderId="0" xfId="0" applyFont="1" applyFill="1"/>
    <xf numFmtId="0" fontId="39" fillId="11" borderId="0" xfId="0" applyFont="1" applyFill="1"/>
    <xf numFmtId="0" fontId="9" fillId="0" borderId="15" xfId="0" applyFont="1" applyBorder="1" applyAlignment="1">
      <alignment horizontal="left"/>
    </xf>
    <xf numFmtId="0" fontId="4" fillId="0" borderId="28" xfId="0" applyFont="1" applyBorder="1" applyAlignment="1">
      <alignment horizontal="center" vertical="center" wrapText="1"/>
    </xf>
    <xf numFmtId="0" fontId="6" fillId="0" borderId="39" xfId="0" applyFont="1" applyBorder="1" applyAlignment="1">
      <alignment horizontal="left"/>
    </xf>
    <xf numFmtId="0" fontId="4" fillId="0" borderId="29" xfId="0" applyFont="1" applyBorder="1" applyAlignment="1">
      <alignment vertical="center" wrapText="1"/>
    </xf>
    <xf numFmtId="0" fontId="4" fillId="0" borderId="39" xfId="0" applyFont="1" applyBorder="1" applyAlignment="1">
      <alignment vertical="center" wrapText="1"/>
    </xf>
    <xf numFmtId="0" fontId="39" fillId="29" borderId="0" xfId="0" applyFont="1" applyFill="1"/>
    <xf numFmtId="0" fontId="0" fillId="0" borderId="0" xfId="0" applyBorder="1" applyAlignment="1">
      <alignment horizontal="center" vertical="center" shrinkToFit="1"/>
    </xf>
    <xf numFmtId="0" fontId="0" fillId="0" borderId="9" xfId="0" applyBorder="1" applyAlignment="1"/>
    <xf numFmtId="2" fontId="12" fillId="0" borderId="8" xfId="0" applyNumberFormat="1" applyFont="1" applyBorder="1" applyAlignment="1">
      <alignment horizontal="center" vertical="center"/>
    </xf>
    <xf numFmtId="1" fontId="2" fillId="0" borderId="5" xfId="0" applyNumberFormat="1" applyFont="1" applyBorder="1" applyAlignment="1">
      <alignment horizontal="center"/>
    </xf>
    <xf numFmtId="0" fontId="39" fillId="17" borderId="0" xfId="0" applyFont="1" applyFill="1"/>
    <xf numFmtId="0" fontId="39" fillId="30" borderId="0" xfId="0" applyFont="1" applyFill="1"/>
    <xf numFmtId="0" fontId="0" fillId="31" borderId="0" xfId="0" applyFill="1"/>
    <xf numFmtId="0" fontId="1" fillId="31" borderId="0" xfId="0" applyFont="1" applyFill="1"/>
    <xf numFmtId="0" fontId="1" fillId="30" borderId="0" xfId="0" applyFont="1" applyFill="1"/>
    <xf numFmtId="0" fontId="1" fillId="27" borderId="0" xfId="0" applyFont="1" applyFill="1"/>
    <xf numFmtId="0" fontId="1" fillId="0" borderId="11" xfId="0" applyFont="1" applyFill="1" applyBorder="1"/>
    <xf numFmtId="0" fontId="1" fillId="0" borderId="0" xfId="0" applyFont="1" applyFill="1" applyAlignment="1">
      <alignment horizontal="left"/>
    </xf>
    <xf numFmtId="0" fontId="2" fillId="0" borderId="0" xfId="0" applyFont="1" applyBorder="1" applyAlignment="1">
      <alignment horizontal="left" vertical="top" wrapText="1"/>
    </xf>
    <xf numFmtId="0" fontId="9" fillId="0" borderId="15" xfId="0" applyFont="1" applyBorder="1" applyAlignment="1">
      <alignment horizontal="left"/>
    </xf>
    <xf numFmtId="0" fontId="2" fillId="0" borderId="8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0" fillId="0" borderId="2" xfId="0" applyBorder="1" applyAlignment="1"/>
    <xf numFmtId="0" fontId="0" fillId="0" borderId="2" xfId="0" applyBorder="1" applyAlignment="1">
      <alignment vertical="center"/>
    </xf>
    <xf numFmtId="0" fontId="0" fillId="0" borderId="10" xfId="0" applyBorder="1" applyAlignment="1">
      <alignment vertical="center"/>
    </xf>
    <xf numFmtId="1" fontId="2" fillId="0" borderId="3" xfId="0" applyNumberFormat="1" applyFont="1" applyBorder="1" applyAlignment="1">
      <alignment horizontal="center"/>
    </xf>
    <xf numFmtId="0" fontId="12" fillId="0" borderId="9" xfId="0" applyFont="1" applyBorder="1"/>
    <xf numFmtId="0" fontId="2" fillId="0" borderId="1" xfId="0" applyFont="1" applyBorder="1" applyAlignment="1"/>
    <xf numFmtId="0" fontId="12" fillId="0" borderId="8" xfId="0" applyFont="1" applyBorder="1" applyAlignment="1">
      <alignment horizontal="center" wrapText="1"/>
    </xf>
    <xf numFmtId="13" fontId="12" fillId="0" borderId="9" xfId="0" applyNumberFormat="1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/>
    </xf>
    <xf numFmtId="0" fontId="54" fillId="0" borderId="0" xfId="0" quotePrefix="1" applyNumberFormat="1" applyFont="1" applyAlignment="1">
      <alignment horizontal="left"/>
    </xf>
    <xf numFmtId="0" fontId="9" fillId="0" borderId="0" xfId="0" applyFont="1" applyAlignment="1">
      <alignment horizontal="center"/>
    </xf>
    <xf numFmtId="12" fontId="0" fillId="4" borderId="0" xfId="0" applyNumberFormat="1" applyFill="1"/>
    <xf numFmtId="0" fontId="0" fillId="4" borderId="0" xfId="0" applyFont="1" applyFill="1"/>
    <xf numFmtId="0" fontId="44" fillId="0" borderId="0" xfId="0" applyFont="1" applyAlignment="1">
      <alignment horizontal="right"/>
    </xf>
    <xf numFmtId="0" fontId="1" fillId="32" borderId="0" xfId="0" applyFont="1" applyFill="1" applyAlignment="1">
      <alignment horizontal="center"/>
    </xf>
    <xf numFmtId="0" fontId="1" fillId="32" borderId="0" xfId="0" applyFont="1" applyFill="1"/>
    <xf numFmtId="0" fontId="0" fillId="32" borderId="0" xfId="0" applyFill="1"/>
    <xf numFmtId="49" fontId="0" fillId="32" borderId="0" xfId="0" applyNumberFormat="1" applyFill="1"/>
    <xf numFmtId="12" fontId="0" fillId="32" borderId="0" xfId="0" applyNumberFormat="1" applyFill="1"/>
    <xf numFmtId="0" fontId="15" fillId="32" borderId="0" xfId="0" applyFont="1" applyFill="1"/>
    <xf numFmtId="0" fontId="0" fillId="13" borderId="0" xfId="0" applyFill="1"/>
    <xf numFmtId="0" fontId="55" fillId="0" borderId="15" xfId="0" applyFont="1" applyFill="1" applyBorder="1"/>
    <xf numFmtId="0" fontId="9" fillId="0" borderId="0" xfId="0" applyFont="1" applyFill="1"/>
    <xf numFmtId="0" fontId="9" fillId="0" borderId="15" xfId="0" applyFont="1" applyFill="1" applyBorder="1"/>
    <xf numFmtId="0" fontId="20" fillId="0" borderId="1" xfId="0" applyFont="1" applyFill="1" applyBorder="1" applyAlignment="1">
      <alignment horizontal="center" vertical="center"/>
    </xf>
    <xf numFmtId="0" fontId="0" fillId="0" borderId="15" xfId="0" applyFill="1" applyBorder="1"/>
    <xf numFmtId="0" fontId="0" fillId="0" borderId="1" xfId="0" applyFill="1" applyBorder="1"/>
    <xf numFmtId="0" fontId="4" fillId="0" borderId="0" xfId="0" applyFont="1" applyFill="1"/>
    <xf numFmtId="0" fontId="0" fillId="0" borderId="2" xfId="0" applyFill="1" applyBorder="1"/>
    <xf numFmtId="0" fontId="53" fillId="0" borderId="15" xfId="0" applyFont="1" applyFill="1" applyBorder="1"/>
    <xf numFmtId="0" fontId="0" fillId="20" borderId="0" xfId="0" applyFill="1"/>
    <xf numFmtId="0" fontId="39" fillId="0" borderId="0" xfId="0" applyFont="1" applyFill="1"/>
    <xf numFmtId="0" fontId="1" fillId="4" borderId="0" xfId="0" applyFont="1" applyFill="1" applyAlignment="1">
      <alignment horizontal="right"/>
    </xf>
    <xf numFmtId="0" fontId="0" fillId="4" borderId="0" xfId="0" applyFill="1" applyAlignment="1">
      <alignment horizontal="center" vertical="center" wrapText="1"/>
    </xf>
    <xf numFmtId="0" fontId="44" fillId="0" borderId="0" xfId="0" applyFont="1" applyAlignment="1">
      <alignment horizontal="center" vertical="center"/>
    </xf>
    <xf numFmtId="0" fontId="44" fillId="0" borderId="0" xfId="0" applyFont="1" applyAlignment="1">
      <alignment horizontal="center" vertical="center" wrapText="1"/>
    </xf>
    <xf numFmtId="0" fontId="44" fillId="0" borderId="15" xfId="0" applyFont="1" applyBorder="1" applyAlignment="1">
      <alignment horizontal="center" vertical="center"/>
    </xf>
    <xf numFmtId="0" fontId="44" fillId="0" borderId="15" xfId="0" applyFont="1" applyBorder="1" applyAlignment="1">
      <alignment horizontal="center" vertical="center" wrapText="1"/>
    </xf>
    <xf numFmtId="0" fontId="44" fillId="0" borderId="11" xfId="0" applyFont="1" applyBorder="1" applyAlignment="1">
      <alignment horizontal="center" vertical="center"/>
    </xf>
    <xf numFmtId="0" fontId="0" fillId="0" borderId="4" xfId="0" applyBorder="1"/>
    <xf numFmtId="0" fontId="44" fillId="0" borderId="13" xfId="0" applyFont="1" applyBorder="1" applyAlignment="1">
      <alignment horizontal="center" vertical="center" wrapText="1"/>
    </xf>
    <xf numFmtId="0" fontId="44" fillId="0" borderId="11" xfId="0" applyFont="1" applyBorder="1" applyAlignment="1">
      <alignment horizontal="center" vertical="center" wrapText="1"/>
    </xf>
    <xf numFmtId="0" fontId="0" fillId="16" borderId="0" xfId="0" applyFont="1" applyFill="1"/>
    <xf numFmtId="0" fontId="44" fillId="0" borderId="4" xfId="0" applyFont="1" applyBorder="1" applyAlignment="1">
      <alignment horizontal="center" vertical="center"/>
    </xf>
    <xf numFmtId="0" fontId="44" fillId="0" borderId="4" xfId="0" applyFont="1" applyBorder="1" applyAlignment="1">
      <alignment horizontal="center" vertical="center" wrapText="1"/>
    </xf>
    <xf numFmtId="0" fontId="44" fillId="0" borderId="10" xfId="0" applyFont="1" applyBorder="1" applyAlignment="1">
      <alignment horizontal="left" vertical="center"/>
    </xf>
    <xf numFmtId="0" fontId="44" fillId="0" borderId="8" xfId="0" applyFont="1" applyBorder="1" applyAlignment="1">
      <alignment horizontal="center" vertical="center"/>
    </xf>
    <xf numFmtId="0" fontId="44" fillId="0" borderId="0" xfId="0" applyFont="1" applyBorder="1" applyAlignment="1">
      <alignment horizontal="center" vertical="center"/>
    </xf>
    <xf numFmtId="0" fontId="0" fillId="16" borderId="2" xfId="0" applyFont="1" applyFill="1" applyBorder="1"/>
    <xf numFmtId="0" fontId="0" fillId="16" borderId="10" xfId="0" applyFont="1" applyFill="1" applyBorder="1"/>
    <xf numFmtId="0" fontId="44" fillId="0" borderId="12" xfId="0" applyFont="1" applyBorder="1" applyAlignment="1">
      <alignment horizontal="center" vertical="center"/>
    </xf>
    <xf numFmtId="0" fontId="44" fillId="0" borderId="13" xfId="0" applyFont="1" applyBorder="1" applyAlignment="1">
      <alignment horizontal="center" vertical="center"/>
    </xf>
    <xf numFmtId="0" fontId="0" fillId="16" borderId="4" xfId="0" applyFont="1" applyFill="1" applyBorder="1"/>
    <xf numFmtId="0" fontId="4" fillId="0" borderId="12" xfId="0" applyFont="1" applyBorder="1" applyAlignment="1">
      <alignment horizontal="center" vertical="center"/>
    </xf>
    <xf numFmtId="0" fontId="4" fillId="0" borderId="0" xfId="0" applyFont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11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/>
    </xf>
    <xf numFmtId="0" fontId="4" fillId="16" borderId="4" xfId="0" applyFont="1" applyFill="1" applyBorder="1" applyAlignment="1">
      <alignment horizontal="center" vertical="center" wrapText="1"/>
    </xf>
    <xf numFmtId="0" fontId="4" fillId="0" borderId="5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4" fillId="0" borderId="15" xfId="0" applyFont="1" applyBorder="1" applyAlignment="1">
      <alignment horizontal="center" vertical="center" wrapText="1"/>
    </xf>
    <xf numFmtId="0" fontId="44" fillId="0" borderId="15" xfId="0" applyFont="1" applyBorder="1"/>
    <xf numFmtId="0" fontId="44" fillId="0" borderId="11" xfId="0" applyFont="1" applyBorder="1"/>
    <xf numFmtId="0" fontId="44" fillId="0" borderId="5" xfId="0" applyFont="1" applyBorder="1"/>
    <xf numFmtId="0" fontId="44" fillId="0" borderId="3" xfId="0" applyFont="1" applyBorder="1"/>
    <xf numFmtId="0" fontId="44" fillId="0" borderId="4" xfId="0" applyFont="1" applyBorder="1"/>
    <xf numFmtId="0" fontId="44" fillId="0" borderId="2" xfId="0" applyFont="1" applyBorder="1"/>
    <xf numFmtId="0" fontId="4" fillId="0" borderId="15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4" fillId="16" borderId="11" xfId="0" applyFont="1" applyFill="1" applyBorder="1" applyAlignment="1">
      <alignment horizontal="center"/>
    </xf>
    <xf numFmtId="0" fontId="4" fillId="16" borderId="2" xfId="0" applyFont="1" applyFill="1" applyBorder="1" applyAlignment="1">
      <alignment horizontal="center"/>
    </xf>
    <xf numFmtId="0" fontId="4" fillId="16" borderId="4" xfId="0" applyFont="1" applyFill="1" applyBorder="1" applyAlignment="1">
      <alignment horizontal="center"/>
    </xf>
    <xf numFmtId="0" fontId="4" fillId="16" borderId="11" xfId="0" applyFont="1" applyFill="1" applyBorder="1" applyAlignment="1">
      <alignment horizontal="center" vertical="center"/>
    </xf>
    <xf numFmtId="0" fontId="44" fillId="0" borderId="0" xfId="0" applyFont="1" applyFill="1" applyBorder="1"/>
    <xf numFmtId="0" fontId="44" fillId="0" borderId="12" xfId="0" applyFont="1" applyBorder="1"/>
    <xf numFmtId="0" fontId="44" fillId="0" borderId="9" xfId="0" applyFont="1" applyBorder="1"/>
    <xf numFmtId="0" fontId="44" fillId="0" borderId="4" xfId="0" applyFont="1" applyFill="1" applyBorder="1"/>
    <xf numFmtId="0" fontId="44" fillId="0" borderId="11" xfId="0" applyFont="1" applyFill="1" applyBorder="1"/>
    <xf numFmtId="0" fontId="44" fillId="0" borderId="9" xfId="0" applyFont="1" applyFill="1" applyBorder="1"/>
    <xf numFmtId="0" fontId="4" fillId="16" borderId="3" xfId="0" applyFont="1" applyFill="1" applyBorder="1" applyAlignment="1">
      <alignment horizontal="center" vertical="center"/>
    </xf>
    <xf numFmtId="0" fontId="4" fillId="16" borderId="0" xfId="0" applyFont="1" applyFill="1" applyAlignment="1">
      <alignment vertical="center"/>
    </xf>
    <xf numFmtId="0" fontId="4" fillId="16" borderId="15" xfId="0" applyFont="1" applyFill="1" applyBorder="1" applyAlignment="1">
      <alignment horizontal="center" vertical="center"/>
    </xf>
    <xf numFmtId="0" fontId="4" fillId="16" borderId="13" xfId="0" applyFont="1" applyFill="1" applyBorder="1" applyAlignment="1">
      <alignment horizontal="center" vertical="center"/>
    </xf>
    <xf numFmtId="0" fontId="4" fillId="16" borderId="3" xfId="0" applyFont="1" applyFill="1" applyBorder="1" applyAlignment="1">
      <alignment vertical="center"/>
    </xf>
    <xf numFmtId="0" fontId="6" fillId="16" borderId="0" xfId="0" applyFont="1" applyFill="1" applyAlignment="1">
      <alignment horizontal="center" vertical="center"/>
    </xf>
    <xf numFmtId="0" fontId="4" fillId="16" borderId="12" xfId="0" applyFont="1" applyFill="1" applyBorder="1" applyAlignment="1">
      <alignment vertical="center"/>
    </xf>
    <xf numFmtId="0" fontId="0" fillId="0" borderId="15" xfId="0" applyFont="1" applyBorder="1"/>
    <xf numFmtId="0" fontId="0" fillId="0" borderId="15" xfId="0" applyFont="1" applyBorder="1" applyAlignment="1">
      <alignment horizontal="center" vertical="center" wrapText="1"/>
    </xf>
    <xf numFmtId="0" fontId="0" fillId="0" borderId="0" xfId="0" applyFont="1" applyFill="1" applyBorder="1"/>
    <xf numFmtId="0" fontId="0" fillId="0" borderId="2" xfId="0" applyFont="1" applyBorder="1"/>
    <xf numFmtId="0" fontId="0" fillId="0" borderId="13" xfId="0" applyFont="1" applyBorder="1"/>
    <xf numFmtId="0" fontId="0" fillId="0" borderId="0" xfId="0" applyFont="1" applyBorder="1"/>
    <xf numFmtId="0" fontId="0" fillId="0" borderId="1" xfId="0" applyFont="1" applyBorder="1"/>
    <xf numFmtId="0" fontId="0" fillId="0" borderId="15" xfId="0" applyFont="1" applyFill="1" applyBorder="1"/>
    <xf numFmtId="0" fontId="0" fillId="0" borderId="12" xfId="0" applyFont="1" applyFill="1" applyBorder="1"/>
    <xf numFmtId="0" fontId="0" fillId="0" borderId="12" xfId="0" applyFont="1" applyBorder="1"/>
    <xf numFmtId="0" fontId="0" fillId="5" borderId="11" xfId="0" applyFill="1" applyBorder="1"/>
    <xf numFmtId="0" fontId="44" fillId="5" borderId="11" xfId="0" applyFont="1" applyFill="1" applyBorder="1" applyAlignment="1">
      <alignment horizontal="center" vertical="center"/>
    </xf>
    <xf numFmtId="0" fontId="44" fillId="5" borderId="13" xfId="0" applyFont="1" applyFill="1" applyBorder="1" applyAlignment="1">
      <alignment horizontal="center" vertical="center"/>
    </xf>
    <xf numFmtId="0" fontId="44" fillId="5" borderId="11" xfId="0" applyFont="1" applyFill="1" applyBorder="1" applyAlignment="1">
      <alignment horizontal="center" vertical="center" wrapText="1"/>
    </xf>
    <xf numFmtId="0" fontId="44" fillId="5" borderId="13" xfId="0" applyFont="1" applyFill="1" applyBorder="1" applyAlignment="1">
      <alignment horizontal="center" vertical="center" wrapText="1"/>
    </xf>
    <xf numFmtId="0" fontId="44" fillId="5" borderId="15" xfId="0" applyFont="1" applyFill="1" applyBorder="1" applyAlignment="1">
      <alignment horizontal="center" vertical="center" wrapText="1"/>
    </xf>
    <xf numFmtId="0" fontId="4" fillId="5" borderId="11" xfId="0" applyFont="1" applyFill="1" applyBorder="1" applyAlignment="1">
      <alignment horizontal="center" vertical="center"/>
    </xf>
    <xf numFmtId="0" fontId="4" fillId="5" borderId="15" xfId="0" applyFont="1" applyFill="1" applyBorder="1" applyAlignment="1">
      <alignment horizontal="center" vertical="center" wrapText="1"/>
    </xf>
    <xf numFmtId="0" fontId="4" fillId="5" borderId="11" xfId="0" applyFont="1" applyFill="1" applyBorder="1" applyAlignment="1">
      <alignment horizontal="center" vertical="center" wrapText="1"/>
    </xf>
    <xf numFmtId="0" fontId="0" fillId="5" borderId="15" xfId="0" applyFont="1" applyFill="1" applyBorder="1" applyAlignment="1">
      <alignment horizontal="center" vertical="center" wrapText="1"/>
    </xf>
    <xf numFmtId="0" fontId="4" fillId="5" borderId="11" xfId="0" applyFont="1" applyFill="1" applyBorder="1" applyAlignment="1">
      <alignment horizontal="center"/>
    </xf>
    <xf numFmtId="0" fontId="0" fillId="5" borderId="15" xfId="0" applyFill="1" applyBorder="1"/>
    <xf numFmtId="0" fontId="44" fillId="4" borderId="15" xfId="0" applyFont="1" applyFill="1" applyBorder="1"/>
    <xf numFmtId="0" fontId="44" fillId="0" borderId="14" xfId="0" applyFont="1" applyFill="1" applyBorder="1"/>
    <xf numFmtId="0" fontId="44" fillId="0" borderId="3" xfId="0" applyFont="1" applyBorder="1" applyAlignment="1">
      <alignment horizontal="center" vertical="center"/>
    </xf>
    <xf numFmtId="0" fontId="44" fillId="0" borderId="5" xfId="0" applyFont="1" applyBorder="1" applyAlignment="1">
      <alignment horizontal="center" vertical="center"/>
    </xf>
    <xf numFmtId="0" fontId="44" fillId="16" borderId="11" xfId="0" applyFont="1" applyFill="1" applyBorder="1" applyAlignment="1">
      <alignment horizontal="center" vertical="center"/>
    </xf>
    <xf numFmtId="0" fontId="44" fillId="0" borderId="11" xfId="0" applyFont="1" applyFill="1" applyBorder="1" applyAlignment="1">
      <alignment horizontal="center" vertical="center"/>
    </xf>
    <xf numFmtId="0" fontId="44" fillId="0" borderId="1" xfId="0" applyFont="1" applyBorder="1" applyAlignment="1">
      <alignment horizontal="center" vertical="center"/>
    </xf>
    <xf numFmtId="0" fontId="44" fillId="16" borderId="15" xfId="0" applyFont="1" applyFill="1" applyBorder="1" applyAlignment="1">
      <alignment horizontal="center" vertical="center" wrapText="1"/>
    </xf>
    <xf numFmtId="0" fontId="44" fillId="0" borderId="15" xfId="0" applyFont="1" applyFill="1" applyBorder="1" applyAlignment="1">
      <alignment horizontal="center" vertical="center"/>
    </xf>
    <xf numFmtId="0" fontId="44" fillId="0" borderId="6" xfId="0" applyFont="1" applyBorder="1" applyAlignment="1">
      <alignment horizontal="center" vertical="center"/>
    </xf>
    <xf numFmtId="0" fontId="44" fillId="0" borderId="7" xfId="0" applyFont="1" applyBorder="1" applyAlignment="1">
      <alignment horizontal="center" vertical="center"/>
    </xf>
    <xf numFmtId="0" fontId="44" fillId="16" borderId="15" xfId="0" applyFont="1" applyFill="1" applyBorder="1" applyAlignment="1">
      <alignment horizontal="center" vertical="center"/>
    </xf>
    <xf numFmtId="0" fontId="44" fillId="0" borderId="14" xfId="0" applyFont="1" applyBorder="1" applyAlignment="1">
      <alignment horizontal="center" vertical="center"/>
    </xf>
    <xf numFmtId="0" fontId="44" fillId="16" borderId="12" xfId="0" applyFont="1" applyFill="1" applyBorder="1" applyAlignment="1">
      <alignment horizontal="center" vertical="center"/>
    </xf>
    <xf numFmtId="0" fontId="44" fillId="0" borderId="5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7" fillId="16" borderId="11" xfId="0" applyFont="1" applyFill="1" applyBorder="1" applyAlignment="1">
      <alignment horizontal="center" vertical="center"/>
    </xf>
    <xf numFmtId="0" fontId="9" fillId="16" borderId="0" xfId="0" applyFont="1" applyFill="1" applyAlignment="1">
      <alignment vertical="center"/>
    </xf>
    <xf numFmtId="0" fontId="44" fillId="5" borderId="11" xfId="0" applyFont="1" applyFill="1" applyBorder="1" applyAlignment="1">
      <alignment vertical="center"/>
    </xf>
    <xf numFmtId="0" fontId="6" fillId="16" borderId="11" xfId="0" applyFont="1" applyFill="1" applyBorder="1" applyAlignment="1">
      <alignment vertical="center"/>
    </xf>
    <xf numFmtId="0" fontId="9" fillId="16" borderId="11" xfId="0" applyFont="1" applyFill="1" applyBorder="1" applyAlignment="1">
      <alignment vertical="center"/>
    </xf>
    <xf numFmtId="0" fontId="4" fillId="4" borderId="11" xfId="0" applyFont="1" applyFill="1" applyBorder="1" applyAlignment="1">
      <alignment wrapText="1"/>
    </xf>
    <xf numFmtId="0" fontId="44" fillId="0" borderId="0" xfId="0" applyFont="1" applyFill="1"/>
    <xf numFmtId="0" fontId="44" fillId="0" borderId="0" xfId="0" applyFont="1" applyFill="1" applyAlignment="1">
      <alignment horizontal="center" vertical="center" wrapText="1"/>
    </xf>
    <xf numFmtId="0" fontId="6" fillId="0" borderId="5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9" fillId="0" borderId="12" xfId="0" applyFont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56" fillId="0" borderId="0" xfId="0" applyFont="1" applyAlignment="1">
      <alignment horizontal="center" vertical="center"/>
    </xf>
    <xf numFmtId="0" fontId="7" fillId="0" borderId="15" xfId="0" applyFont="1" applyBorder="1" applyAlignment="1">
      <alignment horizontal="center" vertical="center"/>
    </xf>
    <xf numFmtId="0" fontId="7" fillId="0" borderId="11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/>
    </xf>
    <xf numFmtId="0" fontId="7" fillId="0" borderId="12" xfId="0" applyFont="1" applyBorder="1" applyAlignment="1">
      <alignment horizontal="center" vertical="center"/>
    </xf>
    <xf numFmtId="0" fontId="9" fillId="0" borderId="11" xfId="0" applyFont="1" applyFill="1" applyBorder="1" applyAlignment="1">
      <alignment horizontal="center" vertical="center"/>
    </xf>
    <xf numFmtId="0" fontId="4" fillId="0" borderId="11" xfId="0" applyFont="1" applyBorder="1"/>
    <xf numFmtId="0" fontId="4" fillId="0" borderId="13" xfId="0" applyFont="1" applyBorder="1" applyAlignment="1">
      <alignment wrapText="1"/>
    </xf>
    <xf numFmtId="0" fontId="4" fillId="0" borderId="3" xfId="0" applyFont="1" applyBorder="1"/>
    <xf numFmtId="0" fontId="4" fillId="0" borderId="7" xfId="0" applyFont="1" applyBorder="1" applyAlignment="1">
      <alignment wrapText="1"/>
    </xf>
    <xf numFmtId="0" fontId="4" fillId="0" borderId="4" xfId="0" applyFont="1" applyBorder="1"/>
    <xf numFmtId="0" fontId="4" fillId="0" borderId="5" xfId="0" applyFont="1" applyBorder="1"/>
    <xf numFmtId="0" fontId="4" fillId="0" borderId="6" xfId="0" applyFont="1" applyBorder="1" applyAlignment="1">
      <alignment wrapText="1"/>
    </xf>
    <xf numFmtId="0" fontId="4" fillId="0" borderId="13" xfId="0" applyFont="1" applyFill="1" applyBorder="1" applyAlignment="1">
      <alignment wrapText="1"/>
    </xf>
    <xf numFmtId="0" fontId="4" fillId="0" borderId="13" xfId="0" applyFont="1" applyBorder="1" applyAlignment="1">
      <alignment horizontal="left" vertical="center" wrapText="1"/>
    </xf>
    <xf numFmtId="0" fontId="4" fillId="0" borderId="15" xfId="0" applyFont="1" applyBorder="1" applyAlignment="1">
      <alignment wrapText="1"/>
    </xf>
    <xf numFmtId="0" fontId="4" fillId="0" borderId="0" xfId="0" applyFont="1" applyAlignment="1">
      <alignment wrapText="1"/>
    </xf>
    <xf numFmtId="0" fontId="4" fillId="0" borderId="12" xfId="0" applyFont="1" applyBorder="1"/>
    <xf numFmtId="0" fontId="4" fillId="0" borderId="11" xfId="0" applyFont="1" applyFill="1" applyBorder="1" applyAlignment="1">
      <alignment wrapText="1"/>
    </xf>
    <xf numFmtId="0" fontId="35" fillId="16" borderId="0" xfId="0" applyFont="1" applyFill="1" applyAlignment="1">
      <alignment vertical="center"/>
    </xf>
    <xf numFmtId="0" fontId="44" fillId="4" borderId="15" xfId="0" applyFont="1" applyFill="1" applyBorder="1" applyAlignment="1">
      <alignment horizontal="center" vertical="center"/>
    </xf>
    <xf numFmtId="0" fontId="44" fillId="4" borderId="11" xfId="0" applyFont="1" applyFill="1" applyBorder="1" applyAlignment="1">
      <alignment horizontal="center" vertical="center"/>
    </xf>
    <xf numFmtId="0" fontId="0" fillId="4" borderId="11" xfId="0" applyFill="1" applyBorder="1"/>
    <xf numFmtId="0" fontId="44" fillId="4" borderId="11" xfId="0" applyFont="1" applyFill="1" applyBorder="1"/>
    <xf numFmtId="0" fontId="4" fillId="4" borderId="15" xfId="0" applyFont="1" applyFill="1" applyBorder="1" applyAlignment="1">
      <alignment horizontal="center"/>
    </xf>
    <xf numFmtId="0" fontId="4" fillId="4" borderId="11" xfId="0" applyFont="1" applyFill="1" applyBorder="1" applyAlignment="1">
      <alignment horizontal="center"/>
    </xf>
    <xf numFmtId="0" fontId="0" fillId="4" borderId="15" xfId="0" applyFill="1" applyBorder="1"/>
    <xf numFmtId="0" fontId="0" fillId="4" borderId="15" xfId="0" applyFont="1" applyFill="1" applyBorder="1"/>
    <xf numFmtId="0" fontId="1" fillId="0" borderId="11" xfId="0" applyFont="1" applyBorder="1" applyAlignment="1" applyProtection="1">
      <alignment vertical="center" shrinkToFit="1"/>
      <protection locked="0"/>
    </xf>
    <xf numFmtId="0" fontId="12" fillId="0" borderId="3" xfId="0" applyNumberFormat="1" applyFont="1" applyBorder="1" applyAlignment="1">
      <alignment vertical="center" shrinkToFit="1"/>
    </xf>
    <xf numFmtId="0" fontId="0" fillId="0" borderId="11" xfId="0" applyNumberFormat="1" applyFont="1" applyBorder="1" applyAlignment="1">
      <alignment vertical="center" shrinkToFit="1"/>
    </xf>
    <xf numFmtId="0" fontId="0" fillId="0" borderId="4" xfId="0" applyNumberFormat="1" applyFont="1" applyBorder="1" applyAlignment="1">
      <alignment vertical="center" shrinkToFit="1"/>
    </xf>
    <xf numFmtId="0" fontId="12" fillId="0" borderId="4" xfId="0" applyNumberFormat="1" applyFont="1" applyBorder="1" applyAlignment="1">
      <alignment vertical="center" shrinkToFit="1"/>
    </xf>
    <xf numFmtId="0" fontId="2" fillId="0" borderId="8" xfId="0" applyFont="1" applyBorder="1" applyAlignment="1">
      <alignment horizontal="left" vertical="top" shrinkToFit="1"/>
    </xf>
    <xf numFmtId="0" fontId="2" fillId="0" borderId="0" xfId="0" applyFont="1" applyBorder="1" applyAlignment="1">
      <alignment horizontal="left" vertical="top" shrinkToFit="1"/>
    </xf>
    <xf numFmtId="0" fontId="14" fillId="0" borderId="0" xfId="0" applyFont="1" applyBorder="1" applyAlignment="1">
      <alignment horizontal="left" vertical="center" shrinkToFit="1"/>
    </xf>
    <xf numFmtId="0" fontId="14" fillId="0" borderId="11" xfId="0" applyNumberFormat="1" applyFont="1" applyBorder="1" applyAlignment="1">
      <alignment vertical="center" shrinkToFit="1"/>
    </xf>
    <xf numFmtId="0" fontId="14" fillId="0" borderId="4" xfId="0" applyNumberFormat="1" applyFont="1" applyBorder="1" applyAlignment="1">
      <alignment vertical="center" shrinkToFit="1"/>
    </xf>
    <xf numFmtId="0" fontId="0" fillId="0" borderId="3" xfId="0" applyNumberFormat="1" applyFont="1" applyBorder="1" applyAlignment="1">
      <alignment vertical="center" shrinkToFit="1"/>
    </xf>
    <xf numFmtId="0" fontId="39" fillId="0" borderId="11" xfId="0" applyNumberFormat="1" applyFont="1" applyBorder="1" applyAlignment="1">
      <alignment vertical="center" shrinkToFit="1"/>
    </xf>
    <xf numFmtId="0" fontId="39" fillId="0" borderId="4" xfId="0" applyNumberFormat="1" applyFont="1" applyBorder="1" applyAlignment="1">
      <alignment vertical="center" shrinkToFit="1"/>
    </xf>
    <xf numFmtId="0" fontId="38" fillId="0" borderId="4" xfId="0" applyNumberFormat="1" applyFont="1" applyBorder="1" applyAlignment="1">
      <alignment vertical="center" shrinkToFit="1"/>
    </xf>
    <xf numFmtId="0" fontId="38" fillId="0" borderId="11" xfId="0" applyNumberFormat="1" applyFont="1" applyBorder="1" applyAlignment="1">
      <alignment vertical="center" shrinkToFit="1"/>
    </xf>
    <xf numFmtId="0" fontId="53" fillId="0" borderId="0" xfId="0" applyFont="1" applyFill="1"/>
    <xf numFmtId="0" fontId="20" fillId="0" borderId="12" xfId="0" applyFont="1" applyFill="1" applyBorder="1" applyAlignment="1">
      <alignment vertical="top" wrapText="1"/>
    </xf>
    <xf numFmtId="0" fontId="20" fillId="0" borderId="15" xfId="0" applyFont="1" applyFill="1" applyBorder="1" applyAlignment="1">
      <alignment vertical="top" wrapText="1"/>
    </xf>
    <xf numFmtId="0" fontId="20" fillId="0" borderId="15" xfId="0" applyFont="1" applyFill="1" applyBorder="1" applyAlignment="1">
      <alignment vertical="center"/>
    </xf>
    <xf numFmtId="0" fontId="20" fillId="0" borderId="13" xfId="0" applyFont="1" applyFill="1" applyBorder="1" applyAlignment="1">
      <alignment vertical="center"/>
    </xf>
    <xf numFmtId="0" fontId="6" fillId="0" borderId="33" xfId="0" applyFont="1" applyBorder="1" applyAlignment="1">
      <alignment vertical="center"/>
    </xf>
    <xf numFmtId="0" fontId="6" fillId="0" borderId="40" xfId="0" applyFont="1" applyBorder="1" applyAlignment="1">
      <alignment vertical="center"/>
    </xf>
    <xf numFmtId="0" fontId="6" fillId="0" borderId="0" xfId="0" applyFont="1" applyAlignment="1">
      <alignment horizontal="left"/>
    </xf>
    <xf numFmtId="49" fontId="0" fillId="4" borderId="0" xfId="0" applyNumberFormat="1" applyFill="1"/>
    <xf numFmtId="0" fontId="0" fillId="0" borderId="8" xfId="0" applyFill="1" applyBorder="1"/>
    <xf numFmtId="0" fontId="2" fillId="0" borderId="8" xfId="0" applyFont="1" applyFill="1" applyBorder="1" applyAlignment="1">
      <alignment horizontal="left" vertical="top"/>
    </xf>
    <xf numFmtId="0" fontId="12" fillId="0" borderId="0" xfId="0" applyFont="1" applyFill="1" applyBorder="1" applyAlignment="1"/>
    <xf numFmtId="0" fontId="12" fillId="0" borderId="6" xfId="0" applyFont="1" applyFill="1" applyBorder="1" applyAlignment="1"/>
    <xf numFmtId="0" fontId="0" fillId="0" borderId="5" xfId="0" applyFill="1" applyBorder="1"/>
    <xf numFmtId="0" fontId="2" fillId="0" borderId="0" xfId="0" applyFont="1" applyFill="1" applyBorder="1" applyAlignment="1">
      <alignment vertical="top" wrapText="1"/>
    </xf>
    <xf numFmtId="0" fontId="2" fillId="0" borderId="6" xfId="0" applyFont="1" applyFill="1" applyBorder="1" applyAlignment="1">
      <alignment vertical="top" wrapText="1"/>
    </xf>
    <xf numFmtId="0" fontId="2" fillId="0" borderId="0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wrapText="1"/>
    </xf>
    <xf numFmtId="0" fontId="2" fillId="0" borderId="0" xfId="0" applyFont="1" applyFill="1" applyBorder="1" applyAlignment="1"/>
    <xf numFmtId="0" fontId="20" fillId="0" borderId="0" xfId="0" applyFont="1" applyFill="1" applyBorder="1" applyAlignment="1"/>
    <xf numFmtId="0" fontId="12" fillId="0" borderId="4" xfId="0" applyFont="1" applyBorder="1" applyAlignment="1" applyProtection="1">
      <alignment vertical="center" wrapText="1"/>
      <protection locked="0"/>
    </xf>
    <xf numFmtId="49" fontId="2" fillId="4" borderId="4" xfId="0" applyNumberFormat="1" applyFont="1" applyFill="1" applyBorder="1" applyAlignment="1" applyProtection="1">
      <alignment horizontal="center" shrinkToFit="1"/>
      <protection locked="0"/>
    </xf>
    <xf numFmtId="0" fontId="2" fillId="0" borderId="8" xfId="0" applyFont="1" applyBorder="1" applyAlignment="1">
      <alignment horizontal="center" vertical="center"/>
    </xf>
    <xf numFmtId="0" fontId="12" fillId="0" borderId="0" xfId="0" applyFont="1" applyBorder="1" applyAlignment="1">
      <alignment horizontal="center"/>
    </xf>
    <xf numFmtId="0" fontId="12" fillId="0" borderId="8" xfId="0" applyFont="1" applyBorder="1" applyAlignment="1">
      <alignment horizontal="left"/>
    </xf>
    <xf numFmtId="0" fontId="12" fillId="0" borderId="0" xfId="0" applyFont="1" applyBorder="1" applyAlignment="1">
      <alignment horizontal="left"/>
    </xf>
    <xf numFmtId="0" fontId="12" fillId="0" borderId="6" xfId="0" applyFont="1" applyBorder="1" applyAlignment="1">
      <alignment horizontal="left"/>
    </xf>
    <xf numFmtId="0" fontId="2" fillId="0" borderId="14" xfId="0" applyFont="1" applyBorder="1" applyAlignment="1">
      <alignment horizontal="center" vertical="top"/>
    </xf>
    <xf numFmtId="0" fontId="2" fillId="0" borderId="14" xfId="0" applyFont="1" applyBorder="1" applyAlignment="1">
      <alignment horizontal="left" vertical="top"/>
    </xf>
    <xf numFmtId="0" fontId="2" fillId="0" borderId="1" xfId="0" applyFont="1" applyBorder="1" applyAlignment="1">
      <alignment horizontal="left" vertical="top"/>
    </xf>
    <xf numFmtId="0" fontId="2" fillId="0" borderId="8" xfId="0" applyFont="1" applyBorder="1" applyAlignment="1">
      <alignment horizontal="left" vertical="top"/>
    </xf>
    <xf numFmtId="0" fontId="2" fillId="0" borderId="0" xfId="0" applyFont="1" applyBorder="1" applyAlignment="1">
      <alignment horizontal="left" vertical="top"/>
    </xf>
    <xf numFmtId="0" fontId="17" fillId="0" borderId="7" xfId="0" applyFont="1" applyBorder="1" applyAlignment="1">
      <alignment horizontal="center" vertical="center"/>
    </xf>
    <xf numFmtId="0" fontId="2" fillId="0" borderId="8" xfId="0" applyFont="1" applyFill="1" applyBorder="1" applyAlignment="1">
      <alignment horizontal="left" vertical="top"/>
    </xf>
    <xf numFmtId="0" fontId="2" fillId="0" borderId="0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17" fillId="0" borderId="0" xfId="0" applyFont="1" applyBorder="1" applyAlignment="1">
      <alignment horizontal="center" vertical="center"/>
    </xf>
    <xf numFmtId="0" fontId="7" fillId="3" borderId="0" xfId="0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0" fillId="0" borderId="0" xfId="0" applyFont="1" applyBorder="1" applyAlignment="1">
      <alignment horizontal="center"/>
    </xf>
    <xf numFmtId="13" fontId="12" fillId="0" borderId="2" xfId="0" applyNumberFormat="1" applyFont="1" applyBorder="1" applyAlignment="1">
      <alignment horizontal="center" vertical="center"/>
    </xf>
    <xf numFmtId="13" fontId="12" fillId="0" borderId="10" xfId="0" applyNumberFormat="1" applyFont="1" applyBorder="1" applyAlignment="1">
      <alignment horizontal="center" vertical="center"/>
    </xf>
    <xf numFmtId="0" fontId="12" fillId="0" borderId="3" xfId="0" applyFont="1" applyBorder="1" applyAlignment="1" applyProtection="1">
      <alignment horizontal="center" vertical="center" wrapText="1"/>
      <protection locked="0"/>
    </xf>
    <xf numFmtId="0" fontId="12" fillId="0" borderId="5" xfId="0" applyFont="1" applyBorder="1" applyAlignment="1" applyProtection="1">
      <alignment horizontal="center" vertical="center" wrapText="1"/>
      <protection locked="0"/>
    </xf>
    <xf numFmtId="1" fontId="1" fillId="0" borderId="3" xfId="0" applyNumberFormat="1" applyFont="1" applyBorder="1" applyAlignment="1" applyProtection="1">
      <alignment horizontal="center" vertical="center" wrapText="1"/>
      <protection locked="0"/>
    </xf>
    <xf numFmtId="1" fontId="1" fillId="0" borderId="5" xfId="0" applyNumberFormat="1" applyFont="1" applyBorder="1" applyAlignment="1" applyProtection="1">
      <alignment horizontal="center" vertical="center" wrapText="1"/>
      <protection locked="0"/>
    </xf>
    <xf numFmtId="1" fontId="1" fillId="0" borderId="4" xfId="0" applyNumberFormat="1" applyFont="1" applyBorder="1" applyAlignment="1" applyProtection="1">
      <alignment horizontal="center" vertical="center" wrapText="1"/>
      <protection locked="0"/>
    </xf>
    <xf numFmtId="1" fontId="1" fillId="0" borderId="3" xfId="0" applyNumberFormat="1" applyFont="1" applyBorder="1" applyAlignment="1" applyProtection="1">
      <alignment horizontal="center" vertical="center"/>
      <protection locked="0"/>
    </xf>
    <xf numFmtId="1" fontId="1" fillId="0" borderId="5" xfId="0" applyNumberFormat="1" applyFont="1" applyBorder="1" applyAlignment="1" applyProtection="1">
      <alignment horizontal="center" vertical="center"/>
      <protection locked="0"/>
    </xf>
    <xf numFmtId="1" fontId="1" fillId="0" borderId="4" xfId="0" applyNumberFormat="1" applyFont="1" applyBorder="1" applyAlignment="1" applyProtection="1">
      <alignment horizontal="center" vertical="center"/>
      <protection locked="0"/>
    </xf>
    <xf numFmtId="1" fontId="1" fillId="0" borderId="32" xfId="0" applyNumberFormat="1" applyFont="1" applyBorder="1" applyAlignment="1" applyProtection="1">
      <alignment horizontal="center" vertical="center" wrapText="1"/>
      <protection locked="0"/>
    </xf>
    <xf numFmtId="167" fontId="1" fillId="0" borderId="32" xfId="0" applyNumberFormat="1" applyFont="1" applyBorder="1" applyAlignment="1" applyProtection="1">
      <alignment horizontal="center" vertical="center" wrapText="1"/>
      <protection locked="0"/>
    </xf>
    <xf numFmtId="167" fontId="1" fillId="0" borderId="5" xfId="0" applyNumberFormat="1" applyFont="1" applyBorder="1" applyAlignment="1" applyProtection="1">
      <alignment horizontal="center" vertical="center" wrapText="1"/>
      <protection locked="0"/>
    </xf>
    <xf numFmtId="167" fontId="1" fillId="0" borderId="4" xfId="0" applyNumberFormat="1" applyFont="1" applyBorder="1" applyAlignment="1" applyProtection="1">
      <alignment horizontal="center" vertical="center" wrapText="1"/>
      <protection locked="0"/>
    </xf>
    <xf numFmtId="0" fontId="1" fillId="0" borderId="32" xfId="0" applyFont="1" applyBorder="1" applyAlignment="1" applyProtection="1">
      <alignment horizontal="center" vertical="center" wrapText="1"/>
      <protection locked="0"/>
    </xf>
    <xf numFmtId="0" fontId="1" fillId="0" borderId="5" xfId="0" applyFont="1" applyBorder="1" applyAlignment="1" applyProtection="1">
      <alignment horizontal="center" vertical="center" wrapText="1"/>
      <protection locked="0"/>
    </xf>
    <xf numFmtId="0" fontId="1" fillId="0" borderId="4" xfId="0" applyFont="1" applyBorder="1" applyAlignment="1" applyProtection="1">
      <alignment horizontal="center" vertical="center" wrapText="1"/>
      <protection locked="0"/>
    </xf>
    <xf numFmtId="0" fontId="31" fillId="4" borderId="32" xfId="0" applyFont="1" applyFill="1" applyBorder="1" applyAlignment="1" applyProtection="1">
      <alignment horizontal="center" vertical="center"/>
      <protection locked="0"/>
    </xf>
    <xf numFmtId="0" fontId="31" fillId="4" borderId="5" xfId="0" applyFont="1" applyFill="1" applyBorder="1" applyAlignment="1" applyProtection="1">
      <alignment horizontal="center" vertical="center"/>
      <protection locked="0"/>
    </xf>
    <xf numFmtId="0" fontId="6" fillId="0" borderId="5" xfId="0" applyFont="1" applyBorder="1" applyAlignment="1" applyProtection="1">
      <alignment horizontal="center" vertical="center"/>
      <protection locked="0"/>
    </xf>
    <xf numFmtId="0" fontId="6" fillId="0" borderId="4" xfId="0" applyFont="1" applyBorder="1" applyAlignment="1" applyProtection="1">
      <alignment horizontal="center" vertical="center"/>
      <protection locked="0"/>
    </xf>
    <xf numFmtId="0" fontId="2" fillId="0" borderId="26" xfId="0" applyFont="1" applyBorder="1" applyAlignment="1" applyProtection="1">
      <alignment horizontal="center" vertical="center" wrapText="1"/>
      <protection locked="0"/>
    </xf>
    <xf numFmtId="0" fontId="2" fillId="0" borderId="24" xfId="0" applyFont="1" applyBorder="1" applyAlignment="1" applyProtection="1">
      <alignment horizontal="center" vertical="center" wrapText="1"/>
      <protection locked="0"/>
    </xf>
    <xf numFmtId="0" fontId="0" fillId="0" borderId="6" xfId="0" applyFont="1" applyBorder="1" applyAlignment="1">
      <alignment horizontal="center" vertical="center"/>
    </xf>
    <xf numFmtId="0" fontId="0" fillId="0" borderId="10" xfId="0" applyFont="1" applyBorder="1" applyAlignment="1">
      <alignment horizontal="center" vertical="center"/>
    </xf>
    <xf numFmtId="0" fontId="0" fillId="0" borderId="3" xfId="0" applyFont="1" applyBorder="1" applyAlignment="1">
      <alignment horizontal="center" vertical="center"/>
    </xf>
    <xf numFmtId="0" fontId="0" fillId="0" borderId="5" xfId="0" applyFont="1" applyBorder="1" applyAlignment="1">
      <alignment horizontal="center" vertical="center"/>
    </xf>
    <xf numFmtId="0" fontId="0" fillId="0" borderId="4" xfId="0" applyFont="1" applyBorder="1" applyAlignment="1">
      <alignment horizontal="center" vertical="center"/>
    </xf>
    <xf numFmtId="0" fontId="6" fillId="0" borderId="5" xfId="0" applyFont="1" applyBorder="1" applyAlignment="1" applyProtection="1">
      <alignment horizontal="center" vertical="center" wrapText="1"/>
      <protection locked="0"/>
    </xf>
    <xf numFmtId="0" fontId="6" fillId="0" borderId="4" xfId="0" applyFont="1" applyBorder="1" applyAlignment="1" applyProtection="1">
      <alignment horizontal="center" vertical="center" wrapText="1"/>
      <protection locked="0"/>
    </xf>
    <xf numFmtId="0" fontId="6" fillId="0" borderId="3" xfId="0" applyFont="1" applyBorder="1" applyAlignment="1" applyProtection="1">
      <alignment horizontal="center" vertical="center"/>
      <protection locked="0"/>
    </xf>
    <xf numFmtId="0" fontId="6" fillId="0" borderId="3" xfId="0" applyFont="1" applyBorder="1" applyAlignment="1" applyProtection="1">
      <alignment horizontal="center" vertical="center" wrapText="1" shrinkToFit="1"/>
      <protection locked="0"/>
    </xf>
    <xf numFmtId="0" fontId="6" fillId="0" borderId="5" xfId="0" applyFont="1" applyBorder="1" applyAlignment="1" applyProtection="1">
      <alignment horizontal="center" vertical="center" wrapText="1" shrinkToFit="1"/>
      <protection locked="0"/>
    </xf>
    <xf numFmtId="0" fontId="6" fillId="0" borderId="4" xfId="0" applyFont="1" applyBorder="1" applyAlignment="1" applyProtection="1">
      <alignment horizontal="center" vertical="center" wrapText="1" shrinkToFit="1"/>
      <protection locked="0"/>
    </xf>
    <xf numFmtId="0" fontId="14" fillId="0" borderId="3" xfId="0" applyFont="1" applyFill="1" applyBorder="1" applyAlignment="1" applyProtection="1">
      <alignment horizontal="center" vertical="center" wrapText="1"/>
      <protection locked="0"/>
    </xf>
    <xf numFmtId="0" fontId="14" fillId="0" borderId="5" xfId="0" applyFont="1" applyFill="1" applyBorder="1" applyAlignment="1" applyProtection="1">
      <alignment horizontal="center" vertical="center" wrapText="1"/>
      <protection locked="0"/>
    </xf>
    <xf numFmtId="0" fontId="4" fillId="0" borderId="3" xfId="0" applyFont="1" applyBorder="1" applyAlignment="1" applyProtection="1">
      <alignment horizontal="center" vertical="center" wrapText="1"/>
      <protection locked="0"/>
    </xf>
    <xf numFmtId="0" fontId="4" fillId="0" borderId="5" xfId="0" applyFont="1" applyBorder="1" applyAlignment="1" applyProtection="1">
      <alignment horizontal="center" vertical="center" wrapText="1"/>
      <protection locked="0"/>
    </xf>
    <xf numFmtId="0" fontId="4" fillId="0" borderId="4" xfId="0" applyFont="1" applyBorder="1" applyAlignment="1" applyProtection="1">
      <alignment horizontal="center" vertical="center" wrapText="1"/>
      <protection locked="0"/>
    </xf>
    <xf numFmtId="0" fontId="2" fillId="0" borderId="3" xfId="0" applyFont="1" applyBorder="1" applyAlignment="1" applyProtection="1">
      <alignment horizontal="center" vertical="center"/>
      <protection locked="0"/>
    </xf>
    <xf numFmtId="0" fontId="2" fillId="0" borderId="5" xfId="0" applyFont="1" applyBorder="1" applyAlignment="1" applyProtection="1">
      <alignment horizontal="center" vertical="center"/>
      <protection locked="0"/>
    </xf>
    <xf numFmtId="0" fontId="45" fillId="0" borderId="3" xfId="0" applyFont="1" applyFill="1" applyBorder="1" applyAlignment="1" applyProtection="1">
      <alignment horizontal="center" vertical="center" wrapText="1"/>
      <protection locked="0"/>
    </xf>
    <xf numFmtId="0" fontId="45" fillId="0" borderId="5" xfId="0" applyFont="1" applyFill="1" applyBorder="1" applyAlignment="1" applyProtection="1">
      <alignment horizontal="center" vertical="center" wrapText="1"/>
      <protection locked="0"/>
    </xf>
    <xf numFmtId="0" fontId="45" fillId="0" borderId="4" xfId="0" applyFont="1" applyFill="1" applyBorder="1" applyAlignment="1" applyProtection="1">
      <alignment horizontal="center" vertical="center" wrapText="1"/>
      <protection locked="0"/>
    </xf>
    <xf numFmtId="16" fontId="2" fillId="0" borderId="3" xfId="0" applyNumberFormat="1" applyFont="1" applyBorder="1" applyAlignment="1" applyProtection="1">
      <alignment horizontal="center" vertical="center" shrinkToFit="1"/>
      <protection locked="0"/>
    </xf>
    <xf numFmtId="0" fontId="2" fillId="0" borderId="5" xfId="0" applyFont="1" applyBorder="1" applyAlignment="1" applyProtection="1">
      <alignment horizontal="center" vertical="center" shrinkToFit="1"/>
      <protection locked="0"/>
    </xf>
    <xf numFmtId="16" fontId="14" fillId="0" borderId="3" xfId="0" applyNumberFormat="1" applyFont="1" applyBorder="1" applyAlignment="1" applyProtection="1">
      <alignment horizontal="center" vertical="center" wrapText="1" shrinkToFit="1"/>
      <protection locked="0"/>
    </xf>
    <xf numFmtId="0" fontId="14" fillId="0" borderId="5" xfId="0" applyFont="1" applyBorder="1" applyAlignment="1" applyProtection="1">
      <alignment horizontal="center" vertical="center" wrapText="1" shrinkToFit="1"/>
      <protection locked="0"/>
    </xf>
    <xf numFmtId="0" fontId="4" fillId="0" borderId="3" xfId="0" applyFont="1" applyFill="1" applyBorder="1" applyAlignment="1" applyProtection="1">
      <alignment horizontal="center" vertical="center" wrapText="1"/>
      <protection locked="0"/>
    </xf>
    <xf numFmtId="0" fontId="4" fillId="0" borderId="5" xfId="0" applyFont="1" applyFill="1" applyBorder="1" applyAlignment="1" applyProtection="1">
      <alignment horizontal="center" vertical="center" wrapText="1"/>
      <protection locked="0"/>
    </xf>
    <xf numFmtId="0" fontId="4" fillId="0" borderId="4" xfId="0" applyFont="1" applyFill="1" applyBorder="1" applyAlignment="1" applyProtection="1">
      <alignment horizontal="center" vertical="center" wrapText="1"/>
      <protection locked="0"/>
    </xf>
    <xf numFmtId="0" fontId="4" fillId="0" borderId="3" xfId="0" applyFont="1" applyBorder="1" applyAlignment="1" applyProtection="1">
      <alignment horizontal="center" vertical="center"/>
      <protection locked="0"/>
    </xf>
    <xf numFmtId="0" fontId="4" fillId="0" borderId="5" xfId="0" applyFont="1" applyBorder="1" applyAlignment="1" applyProtection="1">
      <alignment horizontal="center" vertical="center"/>
      <protection locked="0"/>
    </xf>
    <xf numFmtId="0" fontId="4" fillId="0" borderId="4" xfId="0" applyFont="1" applyBorder="1" applyAlignment="1" applyProtection="1">
      <alignment horizontal="center" vertical="center"/>
      <protection locked="0"/>
    </xf>
    <xf numFmtId="0" fontId="0" fillId="2" borderId="3" xfId="0" applyFont="1" applyFill="1" applyBorder="1" applyAlignment="1" applyProtection="1">
      <alignment horizontal="center" vertical="center" wrapText="1" shrinkToFit="1"/>
      <protection locked="0"/>
    </xf>
    <xf numFmtId="0" fontId="0" fillId="2" borderId="5" xfId="0" applyFont="1" applyFill="1" applyBorder="1" applyAlignment="1" applyProtection="1">
      <alignment horizontal="center" vertical="center" wrapText="1" shrinkToFit="1"/>
      <protection locked="0"/>
    </xf>
    <xf numFmtId="0" fontId="0" fillId="2" borderId="4" xfId="0" applyFont="1" applyFill="1" applyBorder="1" applyAlignment="1" applyProtection="1">
      <alignment horizontal="center" vertical="center" wrapText="1" shrinkToFit="1"/>
      <protection locked="0"/>
    </xf>
    <xf numFmtId="0" fontId="0" fillId="0" borderId="3" xfId="0" applyFont="1" applyBorder="1" applyAlignment="1" applyProtection="1">
      <alignment horizontal="center" vertical="center" wrapText="1" shrinkToFit="1"/>
      <protection locked="0"/>
    </xf>
    <xf numFmtId="0" fontId="0" fillId="0" borderId="5" xfId="0" applyFont="1" applyBorder="1" applyAlignment="1" applyProtection="1">
      <alignment horizontal="center" vertical="center" wrapText="1" shrinkToFit="1"/>
      <protection locked="0"/>
    </xf>
    <xf numFmtId="0" fontId="0" fillId="0" borderId="4" xfId="0" applyFont="1" applyBorder="1" applyAlignment="1" applyProtection="1">
      <alignment horizontal="center" vertical="center" wrapText="1" shrinkToFit="1"/>
      <protection locked="0"/>
    </xf>
    <xf numFmtId="0" fontId="22" fillId="19" borderId="1" xfId="0" applyFont="1" applyFill="1" applyBorder="1" applyAlignment="1" applyProtection="1">
      <alignment horizontal="center" vertical="center"/>
      <protection locked="0"/>
    </xf>
    <xf numFmtId="0" fontId="22" fillId="19" borderId="29" xfId="0" applyFont="1" applyFill="1" applyBorder="1" applyAlignment="1" applyProtection="1">
      <alignment horizontal="center" vertical="center"/>
      <protection locked="0"/>
    </xf>
    <xf numFmtId="0" fontId="1" fillId="0" borderId="32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32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3" xfId="0" applyFont="1" applyBorder="1" applyAlignment="1" applyProtection="1">
      <alignment horizontal="center" vertical="center" wrapText="1"/>
      <protection locked="0"/>
    </xf>
    <xf numFmtId="1" fontId="1" fillId="0" borderId="25" xfId="0" applyNumberFormat="1" applyFont="1" applyBorder="1" applyAlignment="1" applyProtection="1">
      <alignment horizontal="center" vertical="center"/>
      <protection locked="0"/>
    </xf>
    <xf numFmtId="1" fontId="1" fillId="0" borderId="26" xfId="0" applyNumberFormat="1" applyFont="1" applyBorder="1" applyAlignment="1" applyProtection="1">
      <alignment horizontal="center" vertical="center"/>
      <protection locked="0"/>
    </xf>
    <xf numFmtId="1" fontId="1" fillId="0" borderId="24" xfId="0" applyNumberFormat="1" applyFont="1" applyBorder="1" applyAlignment="1" applyProtection="1">
      <alignment horizontal="center" vertical="center"/>
      <protection locked="0"/>
    </xf>
    <xf numFmtId="0" fontId="9" fillId="0" borderId="45" xfId="0" applyFont="1" applyBorder="1" applyAlignment="1">
      <alignment horizontal="center" vertical="center" wrapText="1"/>
    </xf>
    <xf numFmtId="0" fontId="9" fillId="0" borderId="7" xfId="0" applyFont="1" applyBorder="1" applyAlignment="1">
      <alignment horizontal="center" vertical="center" wrapText="1"/>
    </xf>
    <xf numFmtId="0" fontId="9" fillId="0" borderId="44" xfId="0" applyFont="1" applyBorder="1" applyAlignment="1">
      <alignment horizontal="center" vertical="center" wrapText="1"/>
    </xf>
    <xf numFmtId="0" fontId="9" fillId="0" borderId="10" xfId="0" applyFont="1" applyBorder="1" applyAlignment="1">
      <alignment horizontal="center" vertical="center" wrapText="1"/>
    </xf>
    <xf numFmtId="167" fontId="1" fillId="0" borderId="3" xfId="0" applyNumberFormat="1" applyFont="1" applyBorder="1" applyAlignment="1" applyProtection="1">
      <alignment horizontal="center" vertical="center"/>
      <protection locked="0"/>
    </xf>
    <xf numFmtId="167" fontId="1" fillId="0" borderId="5" xfId="0" applyNumberFormat="1" applyFont="1" applyBorder="1" applyAlignment="1" applyProtection="1">
      <alignment horizontal="center" vertical="center"/>
      <protection locked="0"/>
    </xf>
    <xf numFmtId="167" fontId="1" fillId="0" borderId="4" xfId="0" applyNumberFormat="1" applyFont="1" applyBorder="1" applyAlignment="1" applyProtection="1">
      <alignment horizontal="center" vertical="center"/>
      <protection locked="0"/>
    </xf>
    <xf numFmtId="1" fontId="1" fillId="0" borderId="30" xfId="0" applyNumberFormat="1" applyFont="1" applyBorder="1" applyAlignment="1" applyProtection="1">
      <alignment horizontal="center" vertical="center"/>
      <protection locked="0"/>
    </xf>
    <xf numFmtId="167" fontId="1" fillId="0" borderId="30" xfId="0" applyNumberFormat="1" applyFont="1" applyBorder="1" applyAlignment="1" applyProtection="1">
      <alignment horizontal="center" vertical="center"/>
      <protection locked="0"/>
    </xf>
    <xf numFmtId="1" fontId="1" fillId="0" borderId="30" xfId="0" applyNumberFormat="1" applyFont="1" applyBorder="1" applyAlignment="1" applyProtection="1">
      <alignment horizontal="center" vertical="center" wrapText="1"/>
      <protection locked="0"/>
    </xf>
    <xf numFmtId="0" fontId="0" fillId="0" borderId="22" xfId="0" applyFont="1" applyBorder="1" applyAlignment="1" applyProtection="1">
      <alignment horizontal="center" vertical="center"/>
      <protection locked="0"/>
    </xf>
    <xf numFmtId="0" fontId="0" fillId="0" borderId="26" xfId="0" applyFont="1" applyBorder="1" applyAlignment="1" applyProtection="1">
      <alignment horizontal="center" vertical="center"/>
      <protection locked="0"/>
    </xf>
    <xf numFmtId="0" fontId="0" fillId="0" borderId="24" xfId="0" applyFont="1" applyBorder="1" applyAlignment="1" applyProtection="1">
      <alignment horizontal="center" vertical="center"/>
      <protection locked="0"/>
    </xf>
    <xf numFmtId="0" fontId="2" fillId="0" borderId="32" xfId="0" applyFont="1" applyBorder="1" applyAlignment="1" applyProtection="1">
      <alignment horizontal="center" vertical="center" shrinkToFit="1"/>
      <protection locked="0"/>
    </xf>
    <xf numFmtId="0" fontId="2" fillId="0" borderId="4" xfId="0" applyFont="1" applyBorder="1" applyAlignment="1" applyProtection="1">
      <alignment horizontal="center" vertical="center" shrinkToFit="1"/>
      <protection locked="0"/>
    </xf>
    <xf numFmtId="1" fontId="0" fillId="0" borderId="25" xfId="0" applyNumberFormat="1" applyFont="1" applyBorder="1" applyAlignment="1" applyProtection="1">
      <alignment horizontal="center" vertical="center" wrapText="1"/>
      <protection locked="0"/>
    </xf>
    <xf numFmtId="1" fontId="0" fillId="0" borderId="26" xfId="0" applyNumberFormat="1" applyFont="1" applyBorder="1" applyAlignment="1" applyProtection="1">
      <alignment horizontal="center" vertical="center" wrapText="1"/>
      <protection locked="0"/>
    </xf>
    <xf numFmtId="1" fontId="0" fillId="0" borderId="24" xfId="0" applyNumberFormat="1" applyFont="1" applyBorder="1" applyAlignment="1" applyProtection="1">
      <alignment horizontal="center" vertical="center" wrapText="1"/>
      <protection locked="0"/>
    </xf>
    <xf numFmtId="1" fontId="1" fillId="4" borderId="25" xfId="0" applyNumberFormat="1" applyFont="1" applyFill="1" applyBorder="1" applyAlignment="1" applyProtection="1">
      <alignment horizontal="center" vertical="center"/>
      <protection locked="0"/>
    </xf>
    <xf numFmtId="1" fontId="1" fillId="4" borderId="26" xfId="0" applyNumberFormat="1" applyFont="1" applyFill="1" applyBorder="1" applyAlignment="1" applyProtection="1">
      <alignment horizontal="center" vertical="center"/>
      <protection locked="0"/>
    </xf>
    <xf numFmtId="1" fontId="1" fillId="4" borderId="24" xfId="0" applyNumberFormat="1" applyFont="1" applyFill="1" applyBorder="1" applyAlignment="1" applyProtection="1">
      <alignment horizontal="center" vertical="center"/>
      <protection locked="0"/>
    </xf>
    <xf numFmtId="164" fontId="27" fillId="0" borderId="19" xfId="0" applyNumberFormat="1" applyFont="1" applyBorder="1" applyAlignment="1" applyProtection="1">
      <alignment horizontal="center" vertical="center"/>
      <protection locked="0"/>
    </xf>
    <xf numFmtId="164" fontId="27" fillId="0" borderId="20" xfId="0" applyNumberFormat="1" applyFont="1" applyBorder="1" applyAlignment="1" applyProtection="1">
      <alignment horizontal="center" vertical="center"/>
      <protection locked="0"/>
    </xf>
    <xf numFmtId="164" fontId="27" fillId="0" borderId="35" xfId="0" applyNumberFormat="1" applyFont="1" applyBorder="1" applyAlignment="1" applyProtection="1">
      <alignment horizontal="center" vertical="center"/>
      <protection locked="0"/>
    </xf>
    <xf numFmtId="164" fontId="27" fillId="0" borderId="29" xfId="0" applyNumberFormat="1" applyFont="1" applyBorder="1" applyAlignment="1" applyProtection="1">
      <alignment horizontal="center" vertical="center"/>
      <protection locked="0"/>
    </xf>
    <xf numFmtId="0" fontId="24" fillId="0" borderId="20" xfId="0" applyFont="1" applyBorder="1" applyAlignment="1" applyProtection="1">
      <alignment horizontal="center" vertical="center"/>
      <protection locked="0"/>
    </xf>
    <xf numFmtId="0" fontId="24" fillId="0" borderId="29" xfId="0" applyFont="1" applyBorder="1" applyAlignment="1" applyProtection="1">
      <alignment horizontal="center" vertical="center"/>
      <protection locked="0"/>
    </xf>
    <xf numFmtId="167" fontId="1" fillId="4" borderId="3" xfId="0" applyNumberFormat="1" applyFont="1" applyFill="1" applyBorder="1" applyAlignment="1" applyProtection="1">
      <alignment horizontal="center" vertical="center"/>
      <protection locked="0"/>
    </xf>
    <xf numFmtId="167" fontId="1" fillId="4" borderId="5" xfId="0" applyNumberFormat="1" applyFont="1" applyFill="1" applyBorder="1" applyAlignment="1" applyProtection="1">
      <alignment horizontal="center" vertical="center"/>
      <protection locked="0"/>
    </xf>
    <xf numFmtId="167" fontId="1" fillId="4" borderId="4" xfId="0" applyNumberFormat="1" applyFont="1" applyFill="1" applyBorder="1" applyAlignment="1" applyProtection="1">
      <alignment horizontal="center" vertical="center"/>
      <protection locked="0"/>
    </xf>
    <xf numFmtId="1" fontId="1" fillId="4" borderId="3" xfId="0" applyNumberFormat="1" applyFont="1" applyFill="1" applyBorder="1" applyAlignment="1" applyProtection="1">
      <alignment horizontal="center" vertical="center"/>
      <protection locked="0"/>
    </xf>
    <xf numFmtId="1" fontId="1" fillId="4" borderId="5" xfId="0" applyNumberFormat="1" applyFont="1" applyFill="1" applyBorder="1" applyAlignment="1" applyProtection="1">
      <alignment horizontal="center" vertical="center"/>
      <protection locked="0"/>
    </xf>
    <xf numFmtId="1" fontId="1" fillId="4" borderId="4" xfId="0" applyNumberFormat="1" applyFont="1" applyFill="1" applyBorder="1" applyAlignment="1" applyProtection="1">
      <alignment horizontal="center" vertical="center"/>
      <protection locked="0"/>
    </xf>
    <xf numFmtId="1" fontId="1" fillId="4" borderId="3" xfId="0" applyNumberFormat="1" applyFont="1" applyFill="1" applyBorder="1" applyAlignment="1" applyProtection="1">
      <alignment horizontal="center" vertical="center" wrapText="1"/>
      <protection locked="0"/>
    </xf>
    <xf numFmtId="1" fontId="1" fillId="4" borderId="5" xfId="0" applyNumberFormat="1" applyFont="1" applyFill="1" applyBorder="1" applyAlignment="1" applyProtection="1">
      <alignment horizontal="center" vertical="center" wrapText="1"/>
      <protection locked="0"/>
    </xf>
    <xf numFmtId="1" fontId="1" fillId="4" borderId="4" xfId="0" applyNumberFormat="1" applyFont="1" applyFill="1" applyBorder="1" applyAlignment="1" applyProtection="1">
      <alignment horizontal="center" vertical="center" wrapText="1"/>
      <protection locked="0"/>
    </xf>
    <xf numFmtId="1" fontId="1" fillId="0" borderId="31" xfId="0" applyNumberFormat="1" applyFont="1" applyBorder="1" applyAlignment="1" applyProtection="1">
      <alignment horizontal="center" vertical="center"/>
      <protection locked="0"/>
    </xf>
    <xf numFmtId="0" fontId="20" fillId="0" borderId="3" xfId="0" applyFont="1" applyBorder="1" applyAlignment="1" applyProtection="1">
      <alignment horizontal="center" vertical="center"/>
      <protection locked="0"/>
    </xf>
    <xf numFmtId="0" fontId="20" fillId="0" borderId="5" xfId="0" applyFont="1" applyBorder="1" applyAlignment="1" applyProtection="1">
      <alignment horizontal="center" vertical="center"/>
      <protection locked="0"/>
    </xf>
    <xf numFmtId="0" fontId="20" fillId="0" borderId="30" xfId="0" applyFont="1" applyBorder="1" applyAlignment="1" applyProtection="1">
      <alignment horizontal="center" vertical="center"/>
      <protection locked="0"/>
    </xf>
    <xf numFmtId="0" fontId="20" fillId="0" borderId="25" xfId="0" applyFont="1" applyBorder="1" applyAlignment="1" applyProtection="1">
      <alignment horizontal="center" vertical="center"/>
      <protection locked="0"/>
    </xf>
    <xf numFmtId="0" fontId="20" fillId="0" borderId="26" xfId="0" applyFont="1" applyBorder="1" applyAlignment="1" applyProtection="1">
      <alignment horizontal="center" vertical="center"/>
      <protection locked="0"/>
    </xf>
    <xf numFmtId="0" fontId="20" fillId="0" borderId="31" xfId="0" applyFont="1" applyBorder="1" applyAlignment="1" applyProtection="1">
      <alignment horizontal="center" vertical="center"/>
      <protection locked="0"/>
    </xf>
    <xf numFmtId="0" fontId="31" fillId="4" borderId="30" xfId="0" applyFont="1" applyFill="1" applyBorder="1" applyAlignment="1" applyProtection="1">
      <alignment horizontal="center" vertical="center"/>
      <protection locked="0"/>
    </xf>
    <xf numFmtId="0" fontId="0" fillId="0" borderId="6" xfId="0" applyFont="1" applyBorder="1" applyAlignment="1">
      <alignment horizontal="center"/>
    </xf>
    <xf numFmtId="0" fontId="0" fillId="0" borderId="10" xfId="0" applyFont="1" applyBorder="1" applyAlignment="1">
      <alignment horizontal="center"/>
    </xf>
    <xf numFmtId="0" fontId="20" fillId="0" borderId="1" xfId="0" applyFont="1" applyBorder="1" applyAlignment="1" applyProtection="1">
      <alignment horizontal="center" vertical="center"/>
      <protection locked="0"/>
    </xf>
    <xf numFmtId="0" fontId="20" fillId="0" borderId="0" xfId="0" applyFont="1" applyBorder="1" applyAlignment="1" applyProtection="1">
      <alignment horizontal="center" vertical="center"/>
      <protection locked="0"/>
    </xf>
    <xf numFmtId="0" fontId="31" fillId="4" borderId="4" xfId="0" applyFont="1" applyFill="1" applyBorder="1" applyAlignment="1" applyProtection="1">
      <alignment horizontal="center" vertical="center"/>
      <protection locked="0"/>
    </xf>
    <xf numFmtId="0" fontId="20" fillId="0" borderId="29" xfId="0" applyFont="1" applyBorder="1" applyAlignment="1" applyProtection="1">
      <alignment horizontal="center" vertical="center"/>
      <protection locked="0"/>
    </xf>
    <xf numFmtId="0" fontId="0" fillId="0" borderId="5" xfId="0" applyFont="1" applyBorder="1" applyAlignment="1">
      <alignment horizontal="center"/>
    </xf>
    <xf numFmtId="0" fontId="0" fillId="0" borderId="30" xfId="0" applyFont="1" applyBorder="1" applyAlignment="1">
      <alignment horizontal="center"/>
    </xf>
    <xf numFmtId="0" fontId="20" fillId="0" borderId="4" xfId="0" applyFont="1" applyBorder="1" applyAlignment="1" applyProtection="1">
      <alignment horizontal="center" vertical="center"/>
      <protection locked="0"/>
    </xf>
    <xf numFmtId="0" fontId="20" fillId="0" borderId="24" xfId="0" applyFont="1" applyBorder="1" applyAlignment="1" applyProtection="1">
      <alignment horizontal="center" vertical="center"/>
      <protection locked="0"/>
    </xf>
    <xf numFmtId="0" fontId="20" fillId="0" borderId="2" xfId="0" applyFont="1" applyBorder="1" applyAlignment="1" applyProtection="1">
      <alignment horizontal="center" vertical="center"/>
      <protection locked="0"/>
    </xf>
    <xf numFmtId="0" fontId="0" fillId="0" borderId="4" xfId="0" applyFont="1" applyBorder="1" applyAlignment="1">
      <alignment horizontal="center"/>
    </xf>
    <xf numFmtId="0" fontId="2" fillId="0" borderId="25" xfId="0" applyFont="1" applyBorder="1" applyAlignment="1" applyProtection="1">
      <alignment horizontal="center" vertical="center" shrinkToFit="1"/>
      <protection locked="0"/>
    </xf>
    <xf numFmtId="0" fontId="2" fillId="0" borderId="26" xfId="0" applyFont="1" applyBorder="1" applyAlignment="1" applyProtection="1">
      <alignment horizontal="center" vertical="center" shrinkToFit="1"/>
      <protection locked="0"/>
    </xf>
    <xf numFmtId="0" fontId="2" fillId="0" borderId="24" xfId="0" applyFont="1" applyBorder="1" applyAlignment="1" applyProtection="1">
      <alignment horizontal="center" vertical="center" shrinkToFit="1"/>
      <protection locked="0"/>
    </xf>
    <xf numFmtId="0" fontId="6" fillId="0" borderId="3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 shrinkToFit="1"/>
    </xf>
    <xf numFmtId="0" fontId="2" fillId="0" borderId="24" xfId="0" applyFont="1" applyBorder="1" applyAlignment="1">
      <alignment horizontal="center" vertical="center" shrinkToFit="1"/>
    </xf>
    <xf numFmtId="0" fontId="2" fillId="0" borderId="6" xfId="0" applyFont="1" applyBorder="1" applyAlignment="1" applyProtection="1">
      <alignment horizontal="center" vertical="center" wrapText="1"/>
      <protection locked="0"/>
    </xf>
    <xf numFmtId="0" fontId="2" fillId="0" borderId="10" xfId="0" applyFont="1" applyBorder="1" applyAlignment="1" applyProtection="1">
      <alignment horizontal="center" vertical="center" wrapText="1"/>
      <protection locked="0"/>
    </xf>
    <xf numFmtId="0" fontId="2" fillId="0" borderId="5" xfId="0" applyFont="1" applyBorder="1" applyAlignment="1" applyProtection="1">
      <alignment horizontal="center" vertical="center" wrapText="1" shrinkToFit="1"/>
      <protection locked="0"/>
    </xf>
    <xf numFmtId="0" fontId="2" fillId="0" borderId="4" xfId="0" applyFont="1" applyBorder="1" applyAlignment="1" applyProtection="1">
      <alignment horizontal="center" vertical="center" wrapText="1" shrinkToFit="1"/>
      <protection locked="0"/>
    </xf>
    <xf numFmtId="0" fontId="2" fillId="0" borderId="5" xfId="0" applyFont="1" applyBorder="1" applyAlignment="1" applyProtection="1">
      <alignment horizontal="center" vertical="center" wrapText="1"/>
      <protection locked="0"/>
    </xf>
    <xf numFmtId="0" fontId="2" fillId="0" borderId="4" xfId="0" applyFont="1" applyBorder="1" applyAlignment="1" applyProtection="1">
      <alignment horizontal="center" vertical="center" wrapText="1"/>
      <protection locked="0"/>
    </xf>
    <xf numFmtId="0" fontId="12" fillId="0" borderId="32" xfId="0" applyFont="1" applyBorder="1" applyAlignment="1" applyProtection="1">
      <alignment horizontal="center" vertical="center" wrapText="1" shrinkToFit="1"/>
      <protection locked="0"/>
    </xf>
    <xf numFmtId="0" fontId="12" fillId="0" borderId="5" xfId="0" applyFont="1" applyBorder="1" applyAlignment="1" applyProtection="1">
      <alignment horizontal="center" vertical="center" wrapText="1" shrinkToFit="1"/>
      <protection locked="0"/>
    </xf>
    <xf numFmtId="0" fontId="12" fillId="0" borderId="4" xfId="0" applyFont="1" applyBorder="1" applyAlignment="1" applyProtection="1">
      <alignment horizontal="center" vertical="center" wrapText="1" shrinkToFit="1"/>
      <protection locked="0"/>
    </xf>
    <xf numFmtId="0" fontId="2" fillId="0" borderId="32" xfId="0" applyFont="1" applyBorder="1" applyAlignment="1" applyProtection="1">
      <alignment horizontal="center" vertical="center" wrapText="1"/>
      <protection locked="0"/>
    </xf>
    <xf numFmtId="1" fontId="2" fillId="0" borderId="5" xfId="0" applyNumberFormat="1" applyFont="1" applyBorder="1" applyAlignment="1" applyProtection="1">
      <alignment horizontal="center" vertical="center" wrapText="1" shrinkToFit="1"/>
      <protection locked="0"/>
    </xf>
    <xf numFmtId="1" fontId="2" fillId="0" borderId="4" xfId="0" applyNumberFormat="1" applyFont="1" applyBorder="1" applyAlignment="1" applyProtection="1">
      <alignment horizontal="center" vertical="center" wrapText="1" shrinkToFit="1"/>
      <protection locked="0"/>
    </xf>
    <xf numFmtId="0" fontId="9" fillId="0" borderId="45" xfId="0" applyFont="1" applyBorder="1" applyAlignment="1">
      <alignment horizontal="center" vertical="center" wrapText="1" shrinkToFit="1"/>
    </xf>
    <xf numFmtId="0" fontId="9" fillId="0" borderId="7" xfId="0" applyFont="1" applyBorder="1" applyAlignment="1">
      <alignment horizontal="center" vertical="center" wrapText="1" shrinkToFit="1"/>
    </xf>
    <xf numFmtId="0" fontId="9" fillId="0" borderId="44" xfId="0" applyFont="1" applyBorder="1" applyAlignment="1">
      <alignment horizontal="center" vertical="center" wrapText="1" shrinkToFit="1"/>
    </xf>
    <xf numFmtId="0" fontId="9" fillId="0" borderId="10" xfId="0" applyFont="1" applyBorder="1" applyAlignment="1">
      <alignment horizontal="center" vertical="center" wrapText="1" shrinkToFit="1"/>
    </xf>
    <xf numFmtId="0" fontId="11" fillId="0" borderId="19" xfId="0" applyFont="1" applyBorder="1" applyAlignment="1" applyProtection="1">
      <alignment horizontal="center" vertical="center"/>
      <protection locked="0"/>
    </xf>
    <xf numFmtId="0" fontId="11" fillId="0" borderId="20" xfId="0" applyFont="1" applyBorder="1" applyAlignment="1" applyProtection="1">
      <alignment horizontal="center" vertical="center"/>
      <protection locked="0"/>
    </xf>
    <xf numFmtId="0" fontId="11" fillId="0" borderId="35" xfId="0" applyFont="1" applyBorder="1" applyAlignment="1" applyProtection="1">
      <alignment horizontal="center" vertical="center"/>
      <protection locked="0"/>
    </xf>
    <xf numFmtId="0" fontId="11" fillId="0" borderId="29" xfId="0" applyFont="1" applyBorder="1" applyAlignment="1" applyProtection="1">
      <alignment horizontal="center" vertical="center"/>
      <protection locked="0"/>
    </xf>
    <xf numFmtId="0" fontId="1" fillId="0" borderId="42" xfId="0" applyFont="1" applyBorder="1" applyAlignment="1">
      <alignment horizontal="center" vertical="center" wrapText="1"/>
    </xf>
    <xf numFmtId="0" fontId="1" fillId="0" borderId="21" xfId="0" applyFont="1" applyBorder="1" applyAlignment="1">
      <alignment horizontal="center" vertical="center" wrapText="1"/>
    </xf>
    <xf numFmtId="0" fontId="1" fillId="0" borderId="43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44" xfId="0" applyFont="1" applyBorder="1" applyAlignment="1">
      <alignment horizontal="center" vertical="center" wrapText="1"/>
    </xf>
    <xf numFmtId="0" fontId="1" fillId="0" borderId="10" xfId="0" applyFont="1" applyBorder="1" applyAlignment="1">
      <alignment horizontal="center" vertical="center" wrapText="1"/>
    </xf>
    <xf numFmtId="0" fontId="30" fillId="0" borderId="1" xfId="0" applyFont="1" applyBorder="1" applyAlignment="1">
      <alignment horizontal="center" vertical="center"/>
    </xf>
    <xf numFmtId="0" fontId="30" fillId="0" borderId="0" xfId="0" applyFont="1" applyAlignment="1">
      <alignment horizontal="center" vertical="center"/>
    </xf>
    <xf numFmtId="16" fontId="2" fillId="0" borderId="32" xfId="0" applyNumberFormat="1" applyFont="1" applyBorder="1" applyAlignment="1" applyProtection="1">
      <alignment horizontal="center" vertical="center" wrapText="1"/>
      <protection locked="0"/>
    </xf>
    <xf numFmtId="16" fontId="2" fillId="0" borderId="5" xfId="0" applyNumberFormat="1" applyFont="1" applyBorder="1" applyAlignment="1" applyProtection="1">
      <alignment horizontal="center" vertical="center" wrapText="1"/>
      <protection locked="0"/>
    </xf>
    <xf numFmtId="16" fontId="2" fillId="0" borderId="4" xfId="0" applyNumberFormat="1" applyFont="1" applyBorder="1" applyAlignment="1" applyProtection="1">
      <alignment horizontal="center" vertical="center" wrapText="1"/>
      <protection locked="0"/>
    </xf>
    <xf numFmtId="0" fontId="22" fillId="0" borderId="20" xfId="0" applyFont="1" applyBorder="1" applyAlignment="1" applyProtection="1">
      <alignment horizontal="center" vertical="top"/>
      <protection locked="0"/>
    </xf>
    <xf numFmtId="0" fontId="22" fillId="0" borderId="29" xfId="0" applyFont="1" applyBorder="1" applyAlignment="1" applyProtection="1">
      <alignment horizontal="center" vertical="top"/>
      <protection locked="0"/>
    </xf>
    <xf numFmtId="1" fontId="46" fillId="0" borderId="25" xfId="0" applyNumberFormat="1" applyFont="1" applyBorder="1" applyAlignment="1" applyProtection="1">
      <alignment horizontal="center" vertical="center" wrapText="1"/>
      <protection locked="0"/>
    </xf>
    <xf numFmtId="1" fontId="46" fillId="0" borderId="26" xfId="0" applyNumberFormat="1" applyFont="1" applyBorder="1" applyAlignment="1" applyProtection="1">
      <alignment horizontal="center" vertical="center" wrapText="1"/>
      <protection locked="0"/>
    </xf>
    <xf numFmtId="16" fontId="0" fillId="0" borderId="32" xfId="0" applyNumberFormat="1" applyFont="1" applyBorder="1" applyAlignment="1" applyProtection="1">
      <alignment horizontal="center" vertical="center" wrapText="1"/>
      <protection locked="0"/>
    </xf>
    <xf numFmtId="16" fontId="0" fillId="0" borderId="5" xfId="0" applyNumberFormat="1" applyFont="1" applyBorder="1" applyAlignment="1" applyProtection="1">
      <alignment horizontal="center" vertical="center" wrapText="1"/>
      <protection locked="0"/>
    </xf>
    <xf numFmtId="16" fontId="0" fillId="0" borderId="4" xfId="0" applyNumberFormat="1" applyFont="1" applyBorder="1" applyAlignment="1" applyProtection="1">
      <alignment horizontal="center" vertical="center" wrapText="1"/>
      <protection locked="0"/>
    </xf>
    <xf numFmtId="0" fontId="27" fillId="0" borderId="16" xfId="0" applyFont="1" applyBorder="1" applyAlignment="1">
      <alignment horizontal="center" vertical="center"/>
    </xf>
    <xf numFmtId="0" fontId="27" fillId="0" borderId="37" xfId="0" applyFont="1" applyBorder="1" applyAlignment="1">
      <alignment horizontal="center" vertical="center"/>
    </xf>
    <xf numFmtId="0" fontId="23" fillId="0" borderId="16" xfId="0" applyFont="1" applyBorder="1" applyAlignment="1" applyProtection="1">
      <alignment horizontal="center" vertical="center"/>
      <protection locked="0"/>
    </xf>
    <xf numFmtId="0" fontId="23" fillId="0" borderId="37" xfId="0" applyFont="1" applyBorder="1" applyAlignment="1" applyProtection="1">
      <alignment horizontal="center" vertical="center"/>
      <protection locked="0"/>
    </xf>
    <xf numFmtId="0" fontId="0" fillId="0" borderId="5" xfId="0" applyBorder="1" applyAlignment="1">
      <alignment horizontal="center" vertical="center"/>
    </xf>
    <xf numFmtId="0" fontId="44" fillId="0" borderId="16" xfId="0" applyFont="1" applyBorder="1"/>
    <xf numFmtId="0" fontId="44" fillId="0" borderId="37" xfId="0" applyFont="1" applyBorder="1"/>
    <xf numFmtId="0" fontId="23" fillId="0" borderId="20" xfId="0" applyFont="1" applyBorder="1" applyAlignment="1" applyProtection="1">
      <alignment horizontal="center" vertical="top"/>
      <protection locked="0"/>
    </xf>
    <xf numFmtId="0" fontId="23" fillId="0" borderId="29" xfId="0" applyFont="1" applyBorder="1" applyAlignment="1" applyProtection="1">
      <alignment horizontal="center" vertical="top"/>
      <protection locked="0"/>
    </xf>
    <xf numFmtId="0" fontId="23" fillId="0" borderId="32" xfId="0" applyFont="1" applyBorder="1" applyAlignment="1" applyProtection="1">
      <alignment horizontal="center" vertical="center"/>
      <protection locked="0"/>
    </xf>
    <xf numFmtId="0" fontId="23" fillId="0" borderId="30" xfId="0" applyFont="1" applyBorder="1" applyAlignment="1" applyProtection="1">
      <alignment horizontal="center" vertical="center"/>
      <protection locked="0"/>
    </xf>
    <xf numFmtId="0" fontId="44" fillId="0" borderId="32" xfId="0" applyFont="1" applyBorder="1" applyAlignment="1">
      <alignment horizontal="center"/>
    </xf>
    <xf numFmtId="0" fontId="44" fillId="0" borderId="30" xfId="0" applyFont="1" applyBorder="1" applyAlignment="1">
      <alignment horizontal="center"/>
    </xf>
    <xf numFmtId="1" fontId="2" fillId="0" borderId="26" xfId="0" applyNumberFormat="1" applyFont="1" applyBorder="1" applyAlignment="1" applyProtection="1">
      <alignment horizontal="center" vertical="center" shrinkToFit="1"/>
      <protection locked="0"/>
    </xf>
    <xf numFmtId="1" fontId="2" fillId="0" borderId="24" xfId="0" applyNumberFormat="1" applyFont="1" applyBorder="1" applyAlignment="1" applyProtection="1">
      <alignment horizontal="center" vertical="center" shrinkToFit="1"/>
      <protection locked="0"/>
    </xf>
    <xf numFmtId="0" fontId="6" fillId="0" borderId="3" xfId="0" applyNumberFormat="1" applyFont="1" applyBorder="1" applyAlignment="1" applyProtection="1">
      <alignment horizontal="center" vertical="center"/>
      <protection locked="0"/>
    </xf>
    <xf numFmtId="0" fontId="6" fillId="0" borderId="5" xfId="0" applyNumberFormat="1" applyFont="1" applyBorder="1" applyAlignment="1" applyProtection="1">
      <alignment horizontal="center" vertical="center"/>
      <protection locked="0"/>
    </xf>
    <xf numFmtId="0" fontId="6" fillId="0" borderId="4" xfId="0" applyNumberFormat="1" applyFont="1" applyBorder="1" applyAlignment="1" applyProtection="1">
      <alignment horizontal="center" vertical="center"/>
      <protection locked="0"/>
    </xf>
    <xf numFmtId="0" fontId="2" fillId="0" borderId="4" xfId="0" applyFont="1" applyBorder="1" applyAlignment="1" applyProtection="1">
      <alignment horizontal="center" vertical="center"/>
      <protection locked="0"/>
    </xf>
    <xf numFmtId="169" fontId="1" fillId="0" borderId="3" xfId="0" applyNumberFormat="1" applyFont="1" applyBorder="1" applyAlignment="1" applyProtection="1">
      <alignment horizontal="center" vertical="center"/>
      <protection locked="0"/>
    </xf>
    <xf numFmtId="169" fontId="1" fillId="0" borderId="5" xfId="0" applyNumberFormat="1" applyFont="1" applyBorder="1" applyAlignment="1" applyProtection="1">
      <alignment horizontal="center" vertical="center"/>
      <protection locked="0"/>
    </xf>
    <xf numFmtId="169" fontId="1" fillId="0" borderId="4" xfId="0" applyNumberFormat="1" applyFont="1" applyBorder="1" applyAlignment="1" applyProtection="1">
      <alignment horizontal="center" vertical="center"/>
      <protection locked="0"/>
    </xf>
    <xf numFmtId="0" fontId="8" fillId="2" borderId="6" xfId="0" applyFont="1" applyFill="1" applyBorder="1" applyAlignment="1">
      <alignment horizontal="center" vertical="center" wrapText="1"/>
    </xf>
    <xf numFmtId="0" fontId="8" fillId="2" borderId="10" xfId="0" applyFont="1" applyFill="1" applyBorder="1" applyAlignment="1">
      <alignment horizontal="center" vertical="center" wrapText="1"/>
    </xf>
    <xf numFmtId="0" fontId="2" fillId="0" borderId="25" xfId="0" applyFont="1" applyBorder="1" applyAlignment="1" applyProtection="1">
      <alignment horizontal="center" vertical="center"/>
      <protection locked="0"/>
    </xf>
    <xf numFmtId="0" fontId="2" fillId="0" borderId="26" xfId="0" applyFont="1" applyBorder="1" applyAlignment="1" applyProtection="1">
      <alignment horizontal="center" vertical="center"/>
      <protection locked="0"/>
    </xf>
    <xf numFmtId="0" fontId="2" fillId="0" borderId="24" xfId="0" applyFont="1" applyBorder="1" applyAlignment="1" applyProtection="1">
      <alignment horizontal="center" vertical="center"/>
      <protection locked="0"/>
    </xf>
    <xf numFmtId="0" fontId="2" fillId="0" borderId="45" xfId="0" applyFont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 wrapText="1"/>
    </xf>
    <xf numFmtId="0" fontId="2" fillId="0" borderId="44" xfId="0" applyFont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 wrapText="1"/>
    </xf>
    <xf numFmtId="0" fontId="0" fillId="0" borderId="6" xfId="0" applyFont="1" applyFill="1" applyBorder="1" applyAlignment="1">
      <alignment horizontal="center" vertical="center"/>
    </xf>
    <xf numFmtId="0" fontId="0" fillId="0" borderId="10" xfId="0" applyFont="1" applyFill="1" applyBorder="1" applyAlignment="1">
      <alignment horizontal="center" vertical="center"/>
    </xf>
    <xf numFmtId="0" fontId="8" fillId="2" borderId="5" xfId="0" applyFont="1" applyFill="1" applyBorder="1" applyAlignment="1">
      <alignment horizontal="center" vertical="center"/>
    </xf>
    <xf numFmtId="0" fontId="8" fillId="2" borderId="4" xfId="0" applyFont="1" applyFill="1" applyBorder="1" applyAlignment="1">
      <alignment horizontal="center" vertical="center"/>
    </xf>
    <xf numFmtId="0" fontId="0" fillId="0" borderId="3" xfId="0" applyFont="1" applyBorder="1" applyAlignment="1" applyProtection="1">
      <alignment horizontal="center" vertical="center" wrapText="1"/>
      <protection locked="0"/>
    </xf>
    <xf numFmtId="0" fontId="0" fillId="0" borderId="5" xfId="0" applyFont="1" applyBorder="1" applyAlignment="1" applyProtection="1">
      <alignment horizontal="center" vertical="center" wrapText="1"/>
      <protection locked="0"/>
    </xf>
    <xf numFmtId="0" fontId="0" fillId="0" borderId="4" xfId="0" applyFont="1" applyBorder="1" applyAlignment="1" applyProtection="1">
      <alignment horizontal="center" vertical="center" wrapText="1"/>
      <protection locked="0"/>
    </xf>
    <xf numFmtId="0" fontId="4" fillId="2" borderId="3" xfId="0" applyFont="1" applyFill="1" applyBorder="1" applyAlignment="1" applyProtection="1">
      <alignment horizontal="center" vertical="center" wrapText="1"/>
      <protection locked="0"/>
    </xf>
    <xf numFmtId="0" fontId="4" fillId="2" borderId="5" xfId="0" applyFont="1" applyFill="1" applyBorder="1" applyAlignment="1" applyProtection="1">
      <alignment horizontal="center" vertical="center" wrapText="1"/>
      <protection locked="0"/>
    </xf>
    <xf numFmtId="0" fontId="4" fillId="2" borderId="4" xfId="0" applyFont="1" applyFill="1" applyBorder="1" applyAlignment="1" applyProtection="1">
      <alignment horizontal="center" vertical="center" wrapText="1"/>
      <protection locked="0"/>
    </xf>
    <xf numFmtId="0" fontId="6" fillId="0" borderId="3" xfId="0" applyFont="1" applyBorder="1" applyAlignment="1" applyProtection="1">
      <alignment horizontal="center" vertical="center" wrapText="1"/>
      <protection locked="0"/>
    </xf>
    <xf numFmtId="0" fontId="2" fillId="0" borderId="14" xfId="0" applyFont="1" applyBorder="1" applyAlignment="1" applyProtection="1">
      <alignment horizontal="center" vertical="center"/>
      <protection locked="0"/>
    </xf>
    <xf numFmtId="0" fontId="2" fillId="0" borderId="8" xfId="0" applyFont="1" applyBorder="1" applyAlignment="1" applyProtection="1">
      <alignment horizontal="center" vertical="center"/>
      <protection locked="0"/>
    </xf>
    <xf numFmtId="0" fontId="1" fillId="0" borderId="3" xfId="0" applyFont="1" applyBorder="1" applyAlignment="1" applyProtection="1">
      <alignment horizontal="center" vertical="center"/>
      <protection locked="0"/>
    </xf>
    <xf numFmtId="0" fontId="1" fillId="0" borderId="5" xfId="0" applyFont="1" applyBorder="1" applyAlignment="1" applyProtection="1">
      <alignment horizontal="center" vertical="center"/>
      <protection locked="0"/>
    </xf>
    <xf numFmtId="0" fontId="1" fillId="0" borderId="4" xfId="0" applyFont="1" applyBorder="1" applyAlignment="1" applyProtection="1">
      <alignment horizontal="center" vertical="center"/>
      <protection locked="0"/>
    </xf>
    <xf numFmtId="169" fontId="1" fillId="0" borderId="3" xfId="0" applyNumberFormat="1" applyFont="1" applyFill="1" applyBorder="1" applyAlignment="1" applyProtection="1">
      <alignment horizontal="center" vertical="center"/>
      <protection locked="0"/>
    </xf>
    <xf numFmtId="169" fontId="1" fillId="0" borderId="5" xfId="0" applyNumberFormat="1" applyFont="1" applyFill="1" applyBorder="1" applyAlignment="1" applyProtection="1">
      <alignment horizontal="center" vertical="center"/>
      <protection locked="0"/>
    </xf>
    <xf numFmtId="169" fontId="1" fillId="0" borderId="4" xfId="0" applyNumberFormat="1" applyFont="1" applyFill="1" applyBorder="1" applyAlignment="1" applyProtection="1">
      <alignment horizontal="center" vertical="center"/>
      <protection locked="0"/>
    </xf>
    <xf numFmtId="0" fontId="12" fillId="0" borderId="4" xfId="0" applyFont="1" applyBorder="1" applyAlignment="1" applyProtection="1">
      <alignment horizontal="center" vertical="center" wrapText="1"/>
      <protection locked="0"/>
    </xf>
    <xf numFmtId="0" fontId="0" fillId="0" borderId="3" xfId="0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0" fontId="0" fillId="0" borderId="4" xfId="0" applyFont="1" applyBorder="1" applyAlignment="1">
      <alignment horizontal="center" vertical="center" wrapText="1"/>
    </xf>
    <xf numFmtId="165" fontId="2" fillId="4" borderId="0" xfId="0" applyNumberFormat="1" applyFont="1" applyFill="1" applyBorder="1" applyAlignment="1" applyProtection="1">
      <alignment horizontal="left" vertical="center"/>
      <protection locked="0"/>
    </xf>
    <xf numFmtId="165" fontId="2" fillId="4" borderId="29" xfId="0" applyNumberFormat="1" applyFont="1" applyFill="1" applyBorder="1" applyAlignment="1" applyProtection="1">
      <alignment horizontal="left" vertical="center"/>
      <protection locked="0"/>
    </xf>
    <xf numFmtId="0" fontId="7" fillId="0" borderId="3" xfId="0" applyNumberFormat="1" applyFont="1" applyBorder="1" applyAlignment="1" applyProtection="1">
      <alignment horizontal="center" vertical="center"/>
      <protection locked="0"/>
    </xf>
    <xf numFmtId="0" fontId="7" fillId="0" borderId="5" xfId="0" applyNumberFormat="1" applyFont="1" applyBorder="1" applyAlignment="1" applyProtection="1">
      <alignment horizontal="center" vertical="center"/>
      <protection locked="0"/>
    </xf>
    <xf numFmtId="0" fontId="7" fillId="0" borderId="4" xfId="0" applyNumberFormat="1" applyFont="1" applyBorder="1" applyAlignment="1" applyProtection="1">
      <alignment horizontal="center" vertical="center"/>
      <protection locked="0"/>
    </xf>
    <xf numFmtId="0" fontId="1" fillId="0" borderId="45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0" fontId="0" fillId="0" borderId="45" xfId="0" applyFont="1" applyBorder="1" applyAlignment="1">
      <alignment horizontal="center" vertical="center" wrapText="1"/>
    </xf>
    <xf numFmtId="0" fontId="0" fillId="0" borderId="7" xfId="0" applyFont="1" applyBorder="1" applyAlignment="1">
      <alignment horizontal="center" vertical="center" wrapText="1"/>
    </xf>
    <xf numFmtId="0" fontId="0" fillId="0" borderId="44" xfId="0" applyFont="1" applyBorder="1" applyAlignment="1">
      <alignment horizontal="center" vertical="center" wrapText="1"/>
    </xf>
    <xf numFmtId="0" fontId="0" fillId="0" borderId="10" xfId="0" applyFont="1" applyBorder="1" applyAlignment="1">
      <alignment horizontal="center" vertical="center" wrapText="1"/>
    </xf>
    <xf numFmtId="0" fontId="6" fillId="0" borderId="43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6" fillId="0" borderId="39" xfId="0" applyFont="1" applyBorder="1" applyAlignment="1">
      <alignment horizontal="center" vertical="center"/>
    </xf>
    <xf numFmtId="0" fontId="6" fillId="0" borderId="29" xfId="0" applyFont="1" applyBorder="1" applyAlignment="1">
      <alignment horizontal="center" vertical="center"/>
    </xf>
    <xf numFmtId="0" fontId="7" fillId="0" borderId="3" xfId="0" applyFont="1" applyBorder="1" applyAlignment="1" applyProtection="1">
      <alignment horizontal="center" vertical="center"/>
      <protection locked="0"/>
    </xf>
    <xf numFmtId="0" fontId="7" fillId="0" borderId="5" xfId="0" applyFont="1" applyBorder="1" applyAlignment="1" applyProtection="1">
      <alignment horizontal="center" vertical="center"/>
      <protection locked="0"/>
    </xf>
    <xf numFmtId="0" fontId="7" fillId="0" borderId="4" xfId="0" applyFont="1" applyBorder="1" applyAlignment="1" applyProtection="1">
      <alignment horizontal="center" vertical="center"/>
      <protection locked="0"/>
    </xf>
    <xf numFmtId="0" fontId="5" fillId="0" borderId="0" xfId="0" applyFont="1" applyBorder="1" applyAlignment="1" applyProtection="1">
      <alignment horizontal="right" vertical="center" shrinkToFit="1"/>
      <protection locked="0"/>
    </xf>
    <xf numFmtId="0" fontId="5" fillId="0" borderId="29" xfId="0" applyFont="1" applyBorder="1" applyAlignment="1" applyProtection="1">
      <alignment horizontal="right" vertical="center" shrinkToFit="1"/>
      <protection locked="0"/>
    </xf>
    <xf numFmtId="0" fontId="11" fillId="0" borderId="0" xfId="0" applyFont="1" applyBorder="1" applyAlignment="1" applyProtection="1">
      <alignment horizontal="center" vertical="center"/>
      <protection locked="0"/>
    </xf>
    <xf numFmtId="0" fontId="23" fillId="0" borderId="0" xfId="0" applyFont="1" applyBorder="1" applyAlignment="1" applyProtection="1">
      <alignment horizontal="left" vertical="center"/>
      <protection locked="0"/>
    </xf>
    <xf numFmtId="0" fontId="23" fillId="0" borderId="29" xfId="0" applyFont="1" applyBorder="1" applyAlignment="1" applyProtection="1">
      <alignment horizontal="left" vertical="center"/>
      <protection locked="0"/>
    </xf>
    <xf numFmtId="0" fontId="20" fillId="0" borderId="3" xfId="0" applyFont="1" applyFill="1" applyBorder="1" applyAlignment="1" applyProtection="1">
      <alignment horizontal="center" vertical="center"/>
      <protection locked="0"/>
    </xf>
    <xf numFmtId="0" fontId="20" fillId="0" borderId="5" xfId="0" applyFont="1" applyFill="1" applyBorder="1" applyAlignment="1" applyProtection="1">
      <alignment horizontal="center" vertical="center"/>
      <protection locked="0"/>
    </xf>
    <xf numFmtId="0" fontId="20" fillId="0" borderId="30" xfId="0" applyFont="1" applyFill="1" applyBorder="1" applyAlignment="1" applyProtection="1">
      <alignment horizontal="center" vertical="center"/>
      <protection locked="0"/>
    </xf>
    <xf numFmtId="0" fontId="0" fillId="0" borderId="3" xfId="0" applyFont="1" applyBorder="1" applyAlignment="1">
      <alignment horizontal="center"/>
    </xf>
    <xf numFmtId="0" fontId="8" fillId="2" borderId="32" xfId="0" applyFont="1" applyFill="1" applyBorder="1" applyAlignment="1">
      <alignment horizontal="center" vertical="center"/>
    </xf>
    <xf numFmtId="0" fontId="14" fillId="0" borderId="3" xfId="0" applyFont="1" applyFill="1" applyBorder="1" applyAlignment="1" applyProtection="1">
      <alignment horizontal="center" vertical="center" wrapText="1" shrinkToFit="1"/>
      <protection locked="0"/>
    </xf>
    <xf numFmtId="0" fontId="14" fillId="0" borderId="5" xfId="0" applyFont="1" applyFill="1" applyBorder="1" applyAlignment="1" applyProtection="1">
      <alignment horizontal="center" vertical="center" wrapText="1" shrinkToFit="1"/>
      <protection locked="0"/>
    </xf>
    <xf numFmtId="0" fontId="14" fillId="0" borderId="4" xfId="0" applyFont="1" applyFill="1" applyBorder="1" applyAlignment="1" applyProtection="1">
      <alignment horizontal="center" vertical="center" wrapText="1" shrinkToFit="1"/>
      <protection locked="0"/>
    </xf>
    <xf numFmtId="0" fontId="2" fillId="0" borderId="3" xfId="0" applyFont="1" applyFill="1" applyBorder="1" applyAlignment="1" applyProtection="1">
      <alignment horizontal="center" vertical="center"/>
      <protection locked="0"/>
    </xf>
    <xf numFmtId="0" fontId="2" fillId="0" borderId="5" xfId="0" applyFont="1" applyFill="1" applyBorder="1" applyAlignment="1" applyProtection="1">
      <alignment horizontal="center" vertical="center"/>
      <protection locked="0"/>
    </xf>
    <xf numFmtId="0" fontId="1" fillId="0" borderId="3" xfId="0" applyFont="1" applyFill="1" applyBorder="1" applyAlignment="1" applyProtection="1">
      <alignment horizontal="center" vertical="center" wrapText="1"/>
      <protection locked="0"/>
    </xf>
    <xf numFmtId="0" fontId="1" fillId="0" borderId="5" xfId="0" applyFont="1" applyFill="1" applyBorder="1" applyAlignment="1" applyProtection="1">
      <alignment horizontal="center" vertical="center" wrapText="1"/>
      <protection locked="0"/>
    </xf>
    <xf numFmtId="16" fontId="2" fillId="4" borderId="3" xfId="0" applyNumberFormat="1" applyFont="1" applyFill="1" applyBorder="1" applyAlignment="1" applyProtection="1">
      <alignment horizontal="center" vertical="center" shrinkToFit="1"/>
      <protection locked="0"/>
    </xf>
    <xf numFmtId="0" fontId="2" fillId="4" borderId="4" xfId="0" applyFont="1" applyFill="1" applyBorder="1" applyAlignment="1" applyProtection="1">
      <alignment horizontal="center" vertical="center" shrinkToFit="1"/>
      <protection locked="0"/>
    </xf>
    <xf numFmtId="0" fontId="7" fillId="0" borderId="30" xfId="0" applyFont="1" applyBorder="1" applyAlignment="1" applyProtection="1">
      <alignment horizontal="center" vertical="center"/>
      <protection locked="0"/>
    </xf>
    <xf numFmtId="0" fontId="4" fillId="0" borderId="30" xfId="0" applyFont="1" applyBorder="1" applyAlignment="1" applyProtection="1">
      <alignment horizontal="center" vertical="center" wrapText="1"/>
      <protection locked="0"/>
    </xf>
    <xf numFmtId="0" fontId="6" fillId="0" borderId="30" xfId="0" applyFont="1" applyBorder="1" applyAlignment="1" applyProtection="1">
      <alignment horizontal="center" vertical="center"/>
      <protection locked="0"/>
    </xf>
    <xf numFmtId="0" fontId="0" fillId="0" borderId="30" xfId="0" applyFont="1" applyBorder="1" applyAlignment="1" applyProtection="1">
      <alignment horizontal="center" vertical="center" wrapText="1" shrinkToFit="1"/>
      <protection locked="0"/>
    </xf>
    <xf numFmtId="0" fontId="1" fillId="0" borderId="3" xfId="0" applyFont="1" applyBorder="1" applyAlignment="1">
      <alignment horizontal="center" vertical="center" wrapText="1"/>
    </xf>
    <xf numFmtId="0" fontId="1" fillId="0" borderId="3" xfId="0" applyFont="1" applyBorder="1" applyAlignment="1" applyProtection="1">
      <alignment horizontal="center" vertical="center" wrapText="1" shrinkToFit="1"/>
      <protection locked="0"/>
    </xf>
    <xf numFmtId="0" fontId="1" fillId="0" borderId="5" xfId="0" applyFont="1" applyBorder="1" applyAlignment="1" applyProtection="1">
      <alignment horizontal="center" vertical="center" wrapText="1" shrinkToFit="1"/>
      <protection locked="0"/>
    </xf>
    <xf numFmtId="0" fontId="1" fillId="0" borderId="4" xfId="0" applyFont="1" applyBorder="1" applyAlignment="1" applyProtection="1">
      <alignment horizontal="center" vertical="center" wrapText="1" shrinkToFit="1"/>
      <protection locked="0"/>
    </xf>
    <xf numFmtId="164" fontId="6" fillId="0" borderId="29" xfId="0" applyNumberFormat="1" applyFont="1" applyBorder="1" applyAlignment="1" applyProtection="1">
      <alignment horizontal="center" vertical="center"/>
      <protection locked="0"/>
    </xf>
    <xf numFmtId="0" fontId="12" fillId="0" borderId="3" xfId="0" applyFont="1" applyBorder="1" applyAlignment="1">
      <alignment horizontal="center" vertical="center"/>
    </xf>
    <xf numFmtId="0" fontId="12" fillId="0" borderId="5" xfId="0" applyFont="1" applyBorder="1" applyAlignment="1">
      <alignment horizontal="center" vertical="center"/>
    </xf>
    <xf numFmtId="0" fontId="27" fillId="19" borderId="20" xfId="0" applyFont="1" applyFill="1" applyBorder="1" applyAlignment="1" applyProtection="1">
      <alignment horizontal="center" vertical="center"/>
      <protection locked="0"/>
    </xf>
    <xf numFmtId="0" fontId="27" fillId="19" borderId="33" xfId="0" applyFont="1" applyFill="1" applyBorder="1" applyAlignment="1" applyProtection="1">
      <alignment horizontal="center" vertical="center"/>
      <protection locked="0"/>
    </xf>
    <xf numFmtId="0" fontId="27" fillId="19" borderId="29" xfId="0" applyFont="1" applyFill="1" applyBorder="1" applyAlignment="1" applyProtection="1">
      <alignment horizontal="center" vertical="center"/>
      <protection locked="0"/>
    </xf>
    <xf numFmtId="0" fontId="27" fillId="19" borderId="36" xfId="0" applyFont="1" applyFill="1" applyBorder="1" applyAlignment="1" applyProtection="1">
      <alignment horizontal="center" vertical="center"/>
      <protection locked="0"/>
    </xf>
    <xf numFmtId="0" fontId="23" fillId="0" borderId="20" xfId="0" applyFont="1" applyFill="1" applyBorder="1" applyAlignment="1" applyProtection="1">
      <alignment horizontal="center" vertical="center" wrapText="1"/>
      <protection locked="0"/>
    </xf>
    <xf numFmtId="0" fontId="23" fillId="0" borderId="29" xfId="0" applyFont="1" applyFill="1" applyBorder="1" applyAlignment="1" applyProtection="1">
      <alignment horizontal="center" vertical="center" wrapText="1"/>
      <protection locked="0"/>
    </xf>
    <xf numFmtId="165" fontId="4" fillId="4" borderId="17" xfId="0" applyNumberFormat="1" applyFont="1" applyFill="1" applyBorder="1" applyAlignment="1" applyProtection="1">
      <alignment horizontal="center" vertical="center"/>
      <protection locked="0"/>
    </xf>
    <xf numFmtId="0" fontId="23" fillId="0" borderId="42" xfId="0" applyFont="1" applyBorder="1" applyAlignment="1" applyProtection="1">
      <alignment horizontal="left" vertical="center"/>
      <protection locked="0"/>
    </xf>
    <xf numFmtId="0" fontId="23" fillId="0" borderId="33" xfId="0" applyFont="1" applyBorder="1" applyAlignment="1" applyProtection="1">
      <alignment horizontal="left" vertical="center"/>
      <protection locked="0"/>
    </xf>
    <xf numFmtId="0" fontId="23" fillId="0" borderId="39" xfId="0" applyFont="1" applyBorder="1" applyAlignment="1" applyProtection="1">
      <alignment horizontal="left" vertical="center"/>
      <protection locked="0"/>
    </xf>
    <xf numFmtId="0" fontId="23" fillId="0" borderId="36" xfId="0" applyFont="1" applyBorder="1" applyAlignment="1" applyProtection="1">
      <alignment horizontal="left" vertical="center"/>
      <protection locked="0"/>
    </xf>
    <xf numFmtId="0" fontId="6" fillId="0" borderId="49" xfId="0" applyFont="1" applyBorder="1" applyAlignment="1">
      <alignment horizontal="center" vertical="center"/>
    </xf>
    <xf numFmtId="0" fontId="6" fillId="0" borderId="50" xfId="0" applyFont="1" applyBorder="1" applyAlignment="1">
      <alignment horizontal="center" vertical="center"/>
    </xf>
    <xf numFmtId="0" fontId="2" fillId="0" borderId="25" xfId="0" applyFont="1" applyBorder="1" applyAlignment="1">
      <alignment horizontal="center" vertical="center" shrinkToFit="1"/>
    </xf>
    <xf numFmtId="0" fontId="6" fillId="0" borderId="30" xfId="0" applyFont="1" applyBorder="1" applyAlignment="1" applyProtection="1">
      <alignment horizontal="center" vertical="center" wrapText="1"/>
      <protection locked="0"/>
    </xf>
    <xf numFmtId="0" fontId="0" fillId="0" borderId="25" xfId="0" applyFont="1" applyBorder="1" applyAlignment="1" applyProtection="1">
      <alignment horizontal="center" vertical="center" wrapText="1"/>
      <protection locked="0"/>
    </xf>
    <xf numFmtId="0" fontId="0" fillId="0" borderId="26" xfId="0" applyFont="1" applyBorder="1" applyAlignment="1" applyProtection="1">
      <alignment horizontal="center" vertical="center" wrapText="1"/>
      <protection locked="0"/>
    </xf>
    <xf numFmtId="0" fontId="0" fillId="0" borderId="24" xfId="0" applyFont="1" applyBorder="1" applyAlignment="1" applyProtection="1">
      <alignment horizontal="center" vertical="center" wrapText="1"/>
      <protection locked="0"/>
    </xf>
    <xf numFmtId="0" fontId="2" fillId="0" borderId="31" xfId="0" applyFont="1" applyBorder="1" applyAlignment="1" applyProtection="1">
      <alignment horizontal="center" vertical="center"/>
      <protection locked="0"/>
    </xf>
    <xf numFmtId="9" fontId="2" fillId="0" borderId="25" xfId="1" applyFont="1" applyBorder="1" applyAlignment="1" applyProtection="1">
      <alignment horizontal="center" vertical="center"/>
      <protection locked="0"/>
    </xf>
    <xf numFmtId="9" fontId="2" fillId="0" borderId="26" xfId="1" applyFont="1" applyBorder="1" applyAlignment="1" applyProtection="1">
      <alignment horizontal="center" vertical="center"/>
      <protection locked="0"/>
    </xf>
    <xf numFmtId="9" fontId="2" fillId="0" borderId="24" xfId="1" applyFont="1" applyBorder="1" applyAlignment="1" applyProtection="1">
      <alignment horizontal="center" vertical="center"/>
      <protection locked="0"/>
    </xf>
    <xf numFmtId="0" fontId="5" fillId="0" borderId="26" xfId="0" applyFont="1" applyBorder="1" applyAlignment="1" applyProtection="1">
      <alignment horizontal="left" vertical="center"/>
      <protection locked="0"/>
    </xf>
    <xf numFmtId="0" fontId="5" fillId="0" borderId="31" xfId="0" applyFont="1" applyBorder="1" applyAlignment="1" applyProtection="1">
      <alignment horizontal="left" vertical="center"/>
      <protection locked="0"/>
    </xf>
    <xf numFmtId="0" fontId="2" fillId="0" borderId="25" xfId="0" applyFont="1" applyFill="1" applyBorder="1" applyAlignment="1" applyProtection="1">
      <alignment horizontal="center" vertical="center"/>
      <protection locked="0"/>
    </xf>
    <xf numFmtId="0" fontId="2" fillId="0" borderId="26" xfId="0" applyFont="1" applyFill="1" applyBorder="1" applyAlignment="1" applyProtection="1">
      <alignment horizontal="center" vertical="center"/>
      <protection locked="0"/>
    </xf>
    <xf numFmtId="0" fontId="2" fillId="0" borderId="24" xfId="0" applyFont="1" applyFill="1" applyBorder="1" applyAlignment="1" applyProtection="1">
      <alignment horizontal="center" vertical="center"/>
      <protection locked="0"/>
    </xf>
    <xf numFmtId="0" fontId="31" fillId="4" borderId="21" xfId="0" applyFont="1" applyFill="1" applyBorder="1" applyAlignment="1" applyProtection="1">
      <alignment horizontal="center" vertical="center"/>
      <protection locked="0"/>
    </xf>
    <xf numFmtId="0" fontId="31" fillId="4" borderId="6" xfId="0" applyFont="1" applyFill="1" applyBorder="1" applyAlignment="1" applyProtection="1">
      <alignment horizontal="center" vertical="center"/>
      <protection locked="0"/>
    </xf>
    <xf numFmtId="0" fontId="22" fillId="0" borderId="20" xfId="0" applyFont="1" applyBorder="1" applyAlignment="1">
      <alignment horizontal="center"/>
    </xf>
    <xf numFmtId="0" fontId="22" fillId="0" borderId="29" xfId="0" applyFont="1" applyBorder="1" applyAlignment="1">
      <alignment horizontal="center"/>
    </xf>
    <xf numFmtId="0" fontId="8" fillId="2" borderId="5" xfId="0" applyFont="1" applyFill="1" applyBorder="1" applyAlignment="1">
      <alignment horizontal="center" wrapText="1"/>
    </xf>
    <xf numFmtId="0" fontId="2" fillId="0" borderId="14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2" fillId="0" borderId="33" xfId="0" applyFont="1" applyBorder="1" applyAlignment="1" applyProtection="1">
      <alignment horizontal="center"/>
      <protection locked="0"/>
    </xf>
    <xf numFmtId="0" fontId="22" fillId="0" borderId="36" xfId="0" applyFont="1" applyBorder="1" applyAlignment="1" applyProtection="1">
      <alignment horizontal="center"/>
      <protection locked="0"/>
    </xf>
    <xf numFmtId="0" fontId="2" fillId="0" borderId="14" xfId="0" applyFont="1" applyFill="1" applyBorder="1" applyAlignment="1" applyProtection="1">
      <alignment horizontal="center" vertical="center"/>
      <protection locked="0"/>
    </xf>
    <xf numFmtId="0" fontId="2" fillId="0" borderId="8" xfId="0" applyFont="1" applyFill="1" applyBorder="1" applyAlignment="1" applyProtection="1">
      <alignment horizontal="center" vertical="center"/>
      <protection locked="0"/>
    </xf>
    <xf numFmtId="0" fontId="3" fillId="0" borderId="0" xfId="0" applyFont="1" applyBorder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0" fontId="44" fillId="0" borderId="3" xfId="0" applyFont="1" applyFill="1" applyBorder="1" applyAlignment="1" applyProtection="1">
      <alignment horizontal="center" vertical="center" wrapText="1"/>
      <protection locked="0"/>
    </xf>
    <xf numFmtId="0" fontId="44" fillId="0" borderId="5" xfId="0" applyFont="1" applyFill="1" applyBorder="1" applyAlignment="1" applyProtection="1">
      <alignment horizontal="center" vertical="center" wrapText="1"/>
      <protection locked="0"/>
    </xf>
    <xf numFmtId="0" fontId="44" fillId="0" borderId="30" xfId="0" applyFont="1" applyFill="1" applyBorder="1" applyAlignment="1" applyProtection="1">
      <alignment horizontal="center" vertical="center" wrapText="1"/>
      <protection locked="0"/>
    </xf>
    <xf numFmtId="0" fontId="22" fillId="0" borderId="49" xfId="0" applyFont="1" applyBorder="1" applyAlignment="1" applyProtection="1">
      <alignment horizontal="center" vertical="center"/>
      <protection locked="0"/>
    </xf>
    <xf numFmtId="0" fontId="22" fillId="0" borderId="50" xfId="0" applyFont="1" applyBorder="1" applyAlignment="1" applyProtection="1">
      <alignment horizontal="center" vertical="center"/>
      <protection locked="0"/>
    </xf>
    <xf numFmtId="0" fontId="14" fillId="0" borderId="4" xfId="0" applyFont="1" applyFill="1" applyBorder="1" applyAlignment="1" applyProtection="1">
      <alignment horizontal="center" vertical="center" wrapText="1"/>
      <protection locked="0"/>
    </xf>
    <xf numFmtId="0" fontId="14" fillId="0" borderId="3" xfId="0" applyFont="1" applyBorder="1" applyAlignment="1" applyProtection="1">
      <alignment horizontal="center" vertical="center" wrapText="1"/>
      <protection locked="0"/>
    </xf>
    <xf numFmtId="0" fontId="14" fillId="0" borderId="5" xfId="0" applyFont="1" applyBorder="1" applyAlignment="1" applyProtection="1">
      <alignment horizontal="center" vertical="center" wrapText="1"/>
      <protection locked="0"/>
    </xf>
    <xf numFmtId="0" fontId="14" fillId="0" borderId="4" xfId="0" applyFont="1" applyBorder="1" applyAlignment="1" applyProtection="1">
      <alignment horizontal="center" vertical="center" wrapText="1"/>
      <protection locked="0"/>
    </xf>
    <xf numFmtId="0" fontId="8" fillId="2" borderId="21" xfId="0" applyFont="1" applyFill="1" applyBorder="1" applyAlignment="1">
      <alignment horizontal="center" vertical="center" wrapText="1"/>
    </xf>
    <xf numFmtId="0" fontId="23" fillId="0" borderId="49" xfId="0" applyFont="1" applyBorder="1" applyAlignment="1">
      <alignment horizontal="center"/>
    </xf>
    <xf numFmtId="0" fontId="23" fillId="0" borderId="50" xfId="0" applyFont="1" applyBorder="1" applyAlignment="1">
      <alignment horizontal="center"/>
    </xf>
    <xf numFmtId="0" fontId="11" fillId="0" borderId="7" xfId="0" applyFont="1" applyBorder="1" applyAlignment="1">
      <alignment horizontal="center" vertical="center"/>
    </xf>
    <xf numFmtId="0" fontId="11" fillId="0" borderId="28" xfId="0" applyFont="1" applyBorder="1" applyAlignment="1">
      <alignment horizontal="center" vertical="center"/>
    </xf>
    <xf numFmtId="0" fontId="4" fillId="0" borderId="0" xfId="0" applyFont="1" applyAlignment="1">
      <alignment horizontal="left"/>
    </xf>
    <xf numFmtId="0" fontId="9" fillId="0" borderId="15" xfId="0" applyFont="1" applyBorder="1" applyAlignment="1">
      <alignment horizontal="left"/>
    </xf>
    <xf numFmtId="0" fontId="9" fillId="0" borderId="13" xfId="0" applyFont="1" applyBorder="1" applyAlignment="1">
      <alignment horizontal="left"/>
    </xf>
    <xf numFmtId="165" fontId="4" fillId="0" borderId="0" xfId="0" applyNumberFormat="1" applyFont="1" applyAlignment="1">
      <alignment horizontal="left" vertical="center"/>
    </xf>
    <xf numFmtId="0" fontId="2" fillId="0" borderId="12" xfId="0" applyFont="1" applyBorder="1" applyAlignment="1">
      <alignment horizontal="center" vertical="top" wrapText="1"/>
    </xf>
    <xf numFmtId="0" fontId="2" fillId="0" borderId="15" xfId="0" applyFont="1" applyBorder="1" applyAlignment="1">
      <alignment horizontal="center" vertical="top" wrapText="1"/>
    </xf>
    <xf numFmtId="0" fontId="2" fillId="0" borderId="13" xfId="0" applyFont="1" applyBorder="1" applyAlignment="1">
      <alignment horizontal="center" vertical="top" wrapText="1"/>
    </xf>
    <xf numFmtId="0" fontId="17" fillId="0" borderId="14" xfId="0" applyFont="1" applyBorder="1" applyAlignment="1">
      <alignment horizontal="left" vertical="top" wrapText="1"/>
    </xf>
    <xf numFmtId="0" fontId="17" fillId="0" borderId="1" xfId="0" applyFont="1" applyBorder="1" applyAlignment="1">
      <alignment horizontal="left" vertical="top" wrapText="1"/>
    </xf>
    <xf numFmtId="0" fontId="17" fillId="0" borderId="7" xfId="0" applyFont="1" applyBorder="1" applyAlignment="1">
      <alignment horizontal="left" vertical="top" wrapText="1"/>
    </xf>
    <xf numFmtId="0" fontId="20" fillId="0" borderId="12" xfId="0" applyFont="1" applyFill="1" applyBorder="1" applyAlignment="1">
      <alignment horizontal="left" vertical="top" wrapText="1"/>
    </xf>
    <xf numFmtId="0" fontId="20" fillId="0" borderId="15" xfId="0" applyFont="1" applyFill="1" applyBorder="1" applyAlignment="1">
      <alignment horizontal="left" vertical="top" wrapText="1"/>
    </xf>
    <xf numFmtId="0" fontId="20" fillId="0" borderId="15" xfId="0" applyFont="1" applyFill="1" applyBorder="1" applyAlignment="1">
      <alignment horizontal="left" vertical="center"/>
    </xf>
    <xf numFmtId="0" fontId="20" fillId="0" borderId="13" xfId="0" applyFont="1" applyFill="1" applyBorder="1" applyAlignment="1">
      <alignment horizontal="left" vertical="center"/>
    </xf>
    <xf numFmtId="0" fontId="20" fillId="0" borderId="12" xfId="0" applyFont="1" applyBorder="1" applyAlignment="1">
      <alignment horizontal="left" vertical="top" wrapText="1"/>
    </xf>
    <xf numFmtId="0" fontId="20" fillId="0" borderId="15" xfId="0" applyFont="1" applyBorder="1" applyAlignment="1">
      <alignment horizontal="left" vertical="top" wrapText="1"/>
    </xf>
    <xf numFmtId="0" fontId="20" fillId="0" borderId="15" xfId="0" applyFont="1" applyBorder="1" applyAlignment="1">
      <alignment horizontal="left" vertical="center"/>
    </xf>
    <xf numFmtId="0" fontId="20" fillId="0" borderId="13" xfId="0" applyFont="1" applyBorder="1" applyAlignment="1">
      <alignment horizontal="left" vertical="center"/>
    </xf>
    <xf numFmtId="0" fontId="35" fillId="0" borderId="14" xfId="0" applyFont="1" applyBorder="1" applyAlignment="1">
      <alignment horizontal="left" vertical="top" wrapText="1"/>
    </xf>
    <xf numFmtId="0" fontId="35" fillId="0" borderId="1" xfId="0" applyFont="1" applyBorder="1" applyAlignment="1">
      <alignment horizontal="left" vertical="top" wrapText="1"/>
    </xf>
    <xf numFmtId="0" fontId="35" fillId="0" borderId="7" xfId="0" applyFont="1" applyBorder="1" applyAlignment="1">
      <alignment horizontal="left" vertical="top" wrapText="1"/>
    </xf>
    <xf numFmtId="2" fontId="20" fillId="0" borderId="14" xfId="0" applyNumberFormat="1" applyFont="1" applyFill="1" applyBorder="1" applyAlignment="1">
      <alignment horizontal="center"/>
    </xf>
    <xf numFmtId="2" fontId="20" fillId="0" borderId="1" xfId="0" applyNumberFormat="1" applyFont="1" applyFill="1" applyBorder="1" applyAlignment="1">
      <alignment horizontal="center"/>
    </xf>
    <xf numFmtId="2" fontId="20" fillId="0" borderId="7" xfId="0" applyNumberFormat="1" applyFont="1" applyFill="1" applyBorder="1" applyAlignment="1">
      <alignment horizontal="center"/>
    </xf>
    <xf numFmtId="2" fontId="20" fillId="0" borderId="8" xfId="0" applyNumberFormat="1" applyFont="1" applyFill="1" applyBorder="1" applyAlignment="1">
      <alignment horizontal="center"/>
    </xf>
    <xf numFmtId="2" fontId="20" fillId="0" borderId="0" xfId="0" applyNumberFormat="1" applyFont="1" applyFill="1" applyBorder="1" applyAlignment="1">
      <alignment horizontal="center"/>
    </xf>
    <xf numFmtId="2" fontId="20" fillId="0" borderId="6" xfId="0" applyNumberFormat="1" applyFont="1" applyFill="1" applyBorder="1" applyAlignment="1">
      <alignment horizontal="center"/>
    </xf>
    <xf numFmtId="2" fontId="20" fillId="0" borderId="9" xfId="0" applyNumberFormat="1" applyFont="1" applyFill="1" applyBorder="1" applyAlignment="1">
      <alignment horizontal="center"/>
    </xf>
    <xf numFmtId="2" fontId="20" fillId="0" borderId="2" xfId="0" applyNumberFormat="1" applyFont="1" applyFill="1" applyBorder="1" applyAlignment="1">
      <alignment horizontal="center"/>
    </xf>
    <xf numFmtId="2" fontId="20" fillId="0" borderId="10" xfId="0" applyNumberFormat="1" applyFont="1" applyFill="1" applyBorder="1" applyAlignment="1">
      <alignment horizontal="center"/>
    </xf>
    <xf numFmtId="0" fontId="10" fillId="0" borderId="12" xfId="0" applyFont="1" applyBorder="1" applyAlignment="1">
      <alignment horizontal="center" vertical="center"/>
    </xf>
    <xf numFmtId="0" fontId="10" fillId="0" borderId="15" xfId="0" applyFont="1" applyBorder="1" applyAlignment="1">
      <alignment horizontal="center" vertical="center"/>
    </xf>
    <xf numFmtId="0" fontId="10" fillId="0" borderId="13" xfId="0" applyFont="1" applyBorder="1" applyAlignment="1">
      <alignment horizontal="center" vertical="center"/>
    </xf>
    <xf numFmtId="0" fontId="11" fillId="0" borderId="12" xfId="0" applyFont="1" applyBorder="1" applyAlignment="1">
      <alignment horizontal="center" vertical="center"/>
    </xf>
    <xf numFmtId="0" fontId="11" fillId="0" borderId="15" xfId="0" applyFont="1" applyBorder="1" applyAlignment="1">
      <alignment horizontal="center" vertical="center"/>
    </xf>
    <xf numFmtId="0" fontId="11" fillId="0" borderId="13" xfId="0" applyFont="1" applyBorder="1" applyAlignment="1">
      <alignment horizontal="center" vertical="center"/>
    </xf>
    <xf numFmtId="0" fontId="12" fillId="0" borderId="3" xfId="0" applyNumberFormat="1" applyFont="1" applyBorder="1" applyAlignment="1">
      <alignment horizontal="center" vertical="center"/>
    </xf>
    <xf numFmtId="0" fontId="12" fillId="0" borderId="4" xfId="0" applyNumberFormat="1" applyFont="1" applyBorder="1" applyAlignment="1">
      <alignment horizontal="center" vertical="center"/>
    </xf>
    <xf numFmtId="0" fontId="12" fillId="0" borderId="12" xfId="0" applyNumberFormat="1" applyFont="1" applyBorder="1" applyAlignment="1">
      <alignment horizontal="center" vertical="center" shrinkToFit="1"/>
    </xf>
    <xf numFmtId="0" fontId="12" fillId="0" borderId="13" xfId="0" applyNumberFormat="1" applyFont="1" applyBorder="1" applyAlignment="1">
      <alignment horizontal="center" vertical="center" shrinkToFit="1"/>
    </xf>
    <xf numFmtId="0" fontId="36" fillId="0" borderId="12" xfId="0" applyNumberFormat="1" applyFont="1" applyBorder="1" applyAlignment="1">
      <alignment horizontal="center" vertical="center" wrapText="1" shrinkToFit="1"/>
    </xf>
    <xf numFmtId="0" fontId="36" fillId="0" borderId="13" xfId="0" applyNumberFormat="1" applyFont="1" applyBorder="1" applyAlignment="1">
      <alignment horizontal="center" vertical="center" wrapText="1" shrinkToFit="1"/>
    </xf>
    <xf numFmtId="0" fontId="9" fillId="0" borderId="12" xfId="0" applyFont="1" applyBorder="1" applyAlignment="1">
      <alignment horizontal="center" vertical="center" shrinkToFit="1"/>
    </xf>
    <xf numFmtId="0" fontId="9" fillId="0" borderId="15" xfId="0" applyFont="1" applyBorder="1" applyAlignment="1">
      <alignment horizontal="center" vertical="center" shrinkToFit="1"/>
    </xf>
    <xf numFmtId="0" fontId="9" fillId="0" borderId="13" xfId="0" applyFont="1" applyBorder="1" applyAlignment="1">
      <alignment horizontal="center" vertical="center" shrinkToFit="1"/>
    </xf>
    <xf numFmtId="0" fontId="9" fillId="0" borderId="12" xfId="0" applyFont="1" applyBorder="1" applyAlignment="1">
      <alignment horizontal="center" vertical="center"/>
    </xf>
    <xf numFmtId="0" fontId="9" fillId="0" borderId="15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57" fillId="0" borderId="12" xfId="0" applyNumberFormat="1" applyFont="1" applyBorder="1" applyAlignment="1">
      <alignment horizontal="center" vertical="center" wrapText="1" shrinkToFit="1"/>
    </xf>
    <xf numFmtId="0" fontId="57" fillId="0" borderId="13" xfId="0" applyNumberFormat="1" applyFont="1" applyBorder="1" applyAlignment="1">
      <alignment horizontal="center" vertical="center" wrapText="1" shrinkToFit="1"/>
    </xf>
    <xf numFmtId="0" fontId="33" fillId="0" borderId="14" xfId="0" applyFont="1" applyBorder="1" applyAlignment="1">
      <alignment horizontal="center"/>
    </xf>
    <xf numFmtId="0" fontId="33" fillId="0" borderId="1" xfId="0" applyFont="1" applyBorder="1" applyAlignment="1">
      <alignment horizontal="center"/>
    </xf>
    <xf numFmtId="0" fontId="33" fillId="0" borderId="7" xfId="0" applyFont="1" applyBorder="1" applyAlignment="1">
      <alignment horizontal="center"/>
    </xf>
    <xf numFmtId="0" fontId="33" fillId="0" borderId="8" xfId="0" applyFont="1" applyBorder="1" applyAlignment="1">
      <alignment horizontal="center"/>
    </xf>
    <xf numFmtId="0" fontId="33" fillId="0" borderId="0" xfId="0" applyFont="1" applyBorder="1" applyAlignment="1">
      <alignment horizontal="center"/>
    </xf>
    <xf numFmtId="0" fontId="33" fillId="0" borderId="6" xfId="0" applyFont="1" applyBorder="1" applyAlignment="1">
      <alignment horizontal="center"/>
    </xf>
    <xf numFmtId="0" fontId="33" fillId="0" borderId="9" xfId="0" applyFont="1" applyBorder="1" applyAlignment="1">
      <alignment horizontal="center"/>
    </xf>
    <xf numFmtId="0" fontId="33" fillId="0" borderId="2" xfId="0" applyFont="1" applyBorder="1" applyAlignment="1">
      <alignment horizontal="center"/>
    </xf>
    <xf numFmtId="0" fontId="33" fillId="0" borderId="10" xfId="0" applyFont="1" applyBorder="1" applyAlignment="1">
      <alignment horizontal="center"/>
    </xf>
    <xf numFmtId="0" fontId="6" fillId="0" borderId="14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7" xfId="0" applyFont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33" fillId="0" borderId="14" xfId="0" applyFont="1" applyBorder="1" applyAlignment="1">
      <alignment horizontal="center" vertical="center"/>
    </xf>
    <xf numFmtId="0" fontId="33" fillId="0" borderId="7" xfId="0" applyFont="1" applyBorder="1" applyAlignment="1">
      <alignment horizontal="center" vertical="center"/>
    </xf>
    <xf numFmtId="0" fontId="0" fillId="0" borderId="14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10" xfId="0" applyBorder="1" applyAlignment="1">
      <alignment horizontal="center"/>
    </xf>
    <xf numFmtId="0" fontId="17" fillId="0" borderId="14" xfId="0" applyFont="1" applyBorder="1" applyAlignment="1">
      <alignment horizontal="center" vertical="center"/>
    </xf>
    <xf numFmtId="0" fontId="17" fillId="0" borderId="7" xfId="0" applyFont="1" applyBorder="1" applyAlignment="1">
      <alignment horizontal="center" vertical="center"/>
    </xf>
    <xf numFmtId="0" fontId="20" fillId="0" borderId="14" xfId="0" applyFont="1" applyBorder="1" applyAlignment="1">
      <alignment horizontal="center" vertical="center" shrinkToFit="1"/>
    </xf>
    <xf numFmtId="0" fontId="20" fillId="0" borderId="7" xfId="0" applyFont="1" applyBorder="1" applyAlignment="1">
      <alignment horizontal="center" vertical="center" shrinkToFit="1"/>
    </xf>
    <xf numFmtId="0" fontId="17" fillId="0" borderId="12" xfId="0" applyFont="1" applyBorder="1" applyAlignment="1">
      <alignment horizontal="center" vertical="center" shrinkToFit="1"/>
    </xf>
    <xf numFmtId="0" fontId="17" fillId="0" borderId="13" xfId="0" applyFont="1" applyBorder="1" applyAlignment="1">
      <alignment horizontal="center" vertical="center" shrinkToFit="1"/>
    </xf>
    <xf numFmtId="165" fontId="2" fillId="0" borderId="14" xfId="0" applyNumberFormat="1" applyFont="1" applyBorder="1" applyAlignment="1">
      <alignment horizontal="center" vertical="center" shrinkToFit="1"/>
    </xf>
    <xf numFmtId="165" fontId="2" fillId="0" borderId="7" xfId="0" applyNumberFormat="1" applyFont="1" applyBorder="1" applyAlignment="1">
      <alignment horizontal="center" vertical="center" shrinkToFit="1"/>
    </xf>
    <xf numFmtId="165" fontId="17" fillId="0" borderId="14" xfId="0" applyNumberFormat="1" applyFont="1" applyBorder="1" applyAlignment="1">
      <alignment horizontal="center" vertical="center"/>
    </xf>
    <xf numFmtId="165" fontId="17" fillId="0" borderId="7" xfId="0" applyNumberFormat="1" applyFont="1" applyBorder="1" applyAlignment="1">
      <alignment horizontal="center" vertical="center"/>
    </xf>
    <xf numFmtId="0" fontId="16" fillId="0" borderId="0" xfId="0" applyFont="1" applyBorder="1" applyAlignment="1">
      <alignment horizontal="center" vertical="center"/>
    </xf>
    <xf numFmtId="165" fontId="17" fillId="0" borderId="0" xfId="0" applyNumberFormat="1" applyFont="1" applyBorder="1" applyAlignment="1">
      <alignment horizontal="center" vertical="center"/>
    </xf>
    <xf numFmtId="0" fontId="13" fillId="0" borderId="9" xfId="0" applyFont="1" applyBorder="1" applyAlignment="1">
      <alignment horizontal="left" vertical="center"/>
    </xf>
    <xf numFmtId="0" fontId="13" fillId="0" borderId="2" xfId="0" applyFont="1" applyBorder="1" applyAlignment="1">
      <alignment horizontal="left" vertical="center"/>
    </xf>
    <xf numFmtId="0" fontId="13" fillId="0" borderId="10" xfId="0" applyFont="1" applyBorder="1" applyAlignment="1">
      <alignment horizontal="left" vertical="center"/>
    </xf>
    <xf numFmtId="0" fontId="9" fillId="0" borderId="12" xfId="0" applyFont="1" applyBorder="1" applyAlignment="1">
      <alignment horizontal="left" vertical="center"/>
    </xf>
    <xf numFmtId="0" fontId="9" fillId="0" borderId="15" xfId="0" applyFont="1" applyBorder="1" applyAlignment="1">
      <alignment horizontal="left" vertical="center"/>
    </xf>
    <xf numFmtId="0" fontId="9" fillId="0" borderId="0" xfId="0" applyFont="1" applyBorder="1" applyAlignment="1">
      <alignment horizontal="left" vertical="center"/>
    </xf>
    <xf numFmtId="0" fontId="0" fillId="0" borderId="0" xfId="0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34" fillId="0" borderId="14" xfId="0" applyFont="1" applyBorder="1" applyAlignment="1">
      <alignment horizontal="center" vertical="center"/>
    </xf>
    <xf numFmtId="0" fontId="34" fillId="0" borderId="1" xfId="0" applyFont="1" applyBorder="1" applyAlignment="1">
      <alignment horizontal="center" vertical="center"/>
    </xf>
    <xf numFmtId="0" fontId="34" fillId="0" borderId="7" xfId="0" applyFont="1" applyBorder="1" applyAlignment="1">
      <alignment horizontal="center" vertical="center"/>
    </xf>
    <xf numFmtId="0" fontId="34" fillId="0" borderId="8" xfId="0" applyFont="1" applyBorder="1" applyAlignment="1">
      <alignment horizontal="center" vertical="center"/>
    </xf>
    <xf numFmtId="0" fontId="34" fillId="0" borderId="0" xfId="0" applyFont="1" applyBorder="1" applyAlignment="1">
      <alignment horizontal="center" vertical="center"/>
    </xf>
    <xf numFmtId="0" fontId="34" fillId="0" borderId="6" xfId="0" applyFont="1" applyBorder="1" applyAlignment="1">
      <alignment horizontal="center" vertical="center"/>
    </xf>
    <xf numFmtId="0" fontId="34" fillId="0" borderId="9" xfId="0" applyFont="1" applyBorder="1" applyAlignment="1">
      <alignment horizontal="center" vertical="center"/>
    </xf>
    <xf numFmtId="0" fontId="34" fillId="0" borderId="2" xfId="0" applyFont="1" applyBorder="1" applyAlignment="1">
      <alignment horizontal="center" vertical="center"/>
    </xf>
    <xf numFmtId="0" fontId="34" fillId="0" borderId="10" xfId="0" applyFont="1" applyBorder="1" applyAlignment="1">
      <alignment horizontal="center" vertical="center"/>
    </xf>
    <xf numFmtId="0" fontId="16" fillId="0" borderId="12" xfId="0" applyFont="1" applyBorder="1" applyAlignment="1">
      <alignment horizontal="center" vertical="center"/>
    </xf>
    <xf numFmtId="0" fontId="16" fillId="0" borderId="15" xfId="0" applyFont="1" applyBorder="1" applyAlignment="1">
      <alignment horizontal="center" vertical="center"/>
    </xf>
    <xf numFmtId="0" fontId="43" fillId="0" borderId="14" xfId="0" applyFont="1" applyBorder="1" applyAlignment="1">
      <alignment horizontal="center" vertical="center"/>
    </xf>
    <xf numFmtId="0" fontId="43" fillId="0" borderId="1" xfId="0" applyFont="1" applyBorder="1" applyAlignment="1">
      <alignment horizontal="center" vertical="center"/>
    </xf>
    <xf numFmtId="0" fontId="43" fillId="0" borderId="7" xfId="0" applyFont="1" applyBorder="1" applyAlignment="1">
      <alignment horizontal="center" vertical="center"/>
    </xf>
    <xf numFmtId="0" fontId="43" fillId="0" borderId="8" xfId="0" applyFont="1" applyBorder="1" applyAlignment="1">
      <alignment horizontal="center" vertical="center"/>
    </xf>
    <xf numFmtId="0" fontId="43" fillId="0" borderId="0" xfId="0" applyFont="1" applyBorder="1" applyAlignment="1">
      <alignment horizontal="center" vertical="center"/>
    </xf>
    <xf numFmtId="0" fontId="43" fillId="0" borderId="6" xfId="0" applyFont="1" applyBorder="1" applyAlignment="1">
      <alignment horizontal="center" vertical="center"/>
    </xf>
    <xf numFmtId="0" fontId="43" fillId="0" borderId="9" xfId="0" applyFont="1" applyBorder="1" applyAlignment="1">
      <alignment horizontal="center" vertical="center"/>
    </xf>
    <xf numFmtId="0" fontId="43" fillId="0" borderId="2" xfId="0" applyFont="1" applyBorder="1" applyAlignment="1">
      <alignment horizontal="center" vertical="center"/>
    </xf>
    <xf numFmtId="0" fontId="43" fillId="0" borderId="10" xfId="0" applyFont="1" applyBorder="1" applyAlignment="1">
      <alignment horizontal="center" vertical="center"/>
    </xf>
    <xf numFmtId="0" fontId="9" fillId="0" borderId="14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 wrapText="1"/>
    </xf>
    <xf numFmtId="0" fontId="9" fillId="0" borderId="0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 wrapText="1"/>
    </xf>
    <xf numFmtId="0" fontId="25" fillId="0" borderId="0" xfId="0" applyFont="1" applyBorder="1" applyAlignment="1">
      <alignment horizontal="center" vertical="center"/>
    </xf>
    <xf numFmtId="0" fontId="17" fillId="0" borderId="0" xfId="0" applyFont="1" applyBorder="1" applyAlignment="1">
      <alignment horizontal="center" vertical="center"/>
    </xf>
    <xf numFmtId="165" fontId="20" fillId="0" borderId="12" xfId="0" applyNumberFormat="1" applyFont="1" applyBorder="1" applyAlignment="1">
      <alignment horizontal="center" vertical="center"/>
    </xf>
    <xf numFmtId="165" fontId="20" fillId="0" borderId="13" xfId="0" applyNumberFormat="1" applyFont="1" applyBorder="1" applyAlignment="1">
      <alignment horizontal="center" vertical="center"/>
    </xf>
    <xf numFmtId="0" fontId="10" fillId="0" borderId="12" xfId="0" applyFont="1" applyBorder="1" applyAlignment="1">
      <alignment horizontal="center" vertical="center" wrapText="1"/>
    </xf>
    <xf numFmtId="0" fontId="10" fillId="0" borderId="15" xfId="0" applyFont="1" applyBorder="1" applyAlignment="1">
      <alignment horizontal="center" vertical="center" wrapText="1"/>
    </xf>
    <xf numFmtId="0" fontId="10" fillId="0" borderId="13" xfId="0" applyFont="1" applyBorder="1" applyAlignment="1">
      <alignment horizontal="center" vertical="center" wrapText="1"/>
    </xf>
    <xf numFmtId="0" fontId="16" fillId="0" borderId="14" xfId="0" applyFont="1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center" wrapText="1"/>
    </xf>
    <xf numFmtId="0" fontId="16" fillId="0" borderId="7" xfId="0" applyFont="1" applyBorder="1" applyAlignment="1">
      <alignment horizontal="center" vertical="center" wrapText="1"/>
    </xf>
    <xf numFmtId="0" fontId="16" fillId="0" borderId="0" xfId="0" applyFont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/>
    </xf>
    <xf numFmtId="0" fontId="7" fillId="3" borderId="7" xfId="0" applyFont="1" applyFill="1" applyBorder="1" applyAlignment="1">
      <alignment horizontal="center" vertical="center"/>
    </xf>
    <xf numFmtId="0" fontId="7" fillId="3" borderId="1" xfId="0" applyFont="1" applyFill="1" applyBorder="1" applyAlignment="1">
      <alignment horizontal="left" vertical="center"/>
    </xf>
    <xf numFmtId="0" fontId="7" fillId="3" borderId="7" xfId="0" applyFont="1" applyFill="1" applyBorder="1" applyAlignment="1">
      <alignment horizontal="left" vertical="center"/>
    </xf>
    <xf numFmtId="0" fontId="7" fillId="3" borderId="14" xfId="0" applyFont="1" applyFill="1" applyBorder="1" applyAlignment="1">
      <alignment horizontal="center" vertical="center"/>
    </xf>
    <xf numFmtId="0" fontId="7" fillId="3" borderId="0" xfId="0" applyFont="1" applyFill="1" applyBorder="1" applyAlignment="1">
      <alignment horizontal="center" vertical="center"/>
    </xf>
    <xf numFmtId="0" fontId="7" fillId="3" borderId="0" xfId="0" applyFont="1" applyFill="1" applyBorder="1" applyAlignment="1">
      <alignment horizontal="left" vertical="center"/>
    </xf>
    <xf numFmtId="0" fontId="2" fillId="0" borderId="14" xfId="0" applyFont="1" applyBorder="1" applyAlignment="1">
      <alignment horizontal="center" vertical="top"/>
    </xf>
    <xf numFmtId="0" fontId="2" fillId="0" borderId="1" xfId="0" applyFont="1" applyBorder="1" applyAlignment="1">
      <alignment horizontal="center" vertical="top"/>
    </xf>
    <xf numFmtId="0" fontId="2" fillId="0" borderId="7" xfId="0" applyFont="1" applyBorder="1" applyAlignment="1">
      <alignment horizontal="center" vertical="top"/>
    </xf>
    <xf numFmtId="0" fontId="2" fillId="0" borderId="14" xfId="0" applyFont="1" applyBorder="1" applyAlignment="1">
      <alignment horizontal="left" vertical="top"/>
    </xf>
    <xf numFmtId="0" fontId="2" fillId="0" borderId="1" xfId="0" applyFont="1" applyBorder="1" applyAlignment="1">
      <alignment horizontal="left" vertical="top"/>
    </xf>
    <xf numFmtId="0" fontId="2" fillId="0" borderId="7" xfId="0" applyFont="1" applyBorder="1" applyAlignment="1">
      <alignment horizontal="left" vertical="top"/>
    </xf>
    <xf numFmtId="0" fontId="2" fillId="0" borderId="0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top" wrapText="1"/>
    </xf>
    <xf numFmtId="0" fontId="2" fillId="0" borderId="0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0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2" fillId="0" borderId="8" xfId="0" applyFont="1" applyBorder="1" applyAlignment="1">
      <alignment horizontal="left" vertical="top"/>
    </xf>
    <xf numFmtId="0" fontId="2" fillId="0" borderId="0" xfId="0" applyFont="1" applyBorder="1" applyAlignment="1">
      <alignment horizontal="left" vertical="top"/>
    </xf>
    <xf numFmtId="0" fontId="2" fillId="0" borderId="6" xfId="0" applyFont="1" applyBorder="1" applyAlignment="1">
      <alignment horizontal="left" vertical="top"/>
    </xf>
    <xf numFmtId="0" fontId="2" fillId="0" borderId="8" xfId="0" applyFont="1" applyFill="1" applyBorder="1" applyAlignment="1">
      <alignment horizontal="left" vertical="top"/>
    </xf>
    <xf numFmtId="0" fontId="2" fillId="0" borderId="0" xfId="0" applyFont="1" applyFill="1" applyBorder="1" applyAlignment="1">
      <alignment horizontal="left" vertical="top"/>
    </xf>
    <xf numFmtId="0" fontId="2" fillId="0" borderId="6" xfId="0" applyFont="1" applyFill="1" applyBorder="1" applyAlignment="1">
      <alignment horizontal="left" vertical="top"/>
    </xf>
    <xf numFmtId="0" fontId="2" fillId="0" borderId="14" xfId="0" applyFont="1" applyFill="1" applyBorder="1" applyAlignment="1">
      <alignment horizontal="left" vertical="top"/>
    </xf>
    <xf numFmtId="0" fontId="2" fillId="0" borderId="1" xfId="0" applyFont="1" applyFill="1" applyBorder="1" applyAlignment="1">
      <alignment horizontal="left" vertical="top"/>
    </xf>
    <xf numFmtId="0" fontId="2" fillId="0" borderId="7" xfId="0" applyFont="1" applyFill="1" applyBorder="1" applyAlignment="1">
      <alignment horizontal="left" vertical="top"/>
    </xf>
    <xf numFmtId="0" fontId="12" fillId="0" borderId="0" xfId="0" applyFont="1" applyFill="1" applyBorder="1" applyAlignment="1">
      <alignment horizontal="left" wrapText="1"/>
    </xf>
    <xf numFmtId="0" fontId="12" fillId="0" borderId="0" xfId="0" applyFont="1" applyBorder="1" applyAlignment="1">
      <alignment horizontal="left" shrinkToFit="1"/>
    </xf>
    <xf numFmtId="0" fontId="12" fillId="0" borderId="0" xfId="0" applyFont="1" applyBorder="1" applyAlignment="1">
      <alignment horizontal="left"/>
    </xf>
    <xf numFmtId="0" fontId="12" fillId="0" borderId="6" xfId="0" applyFont="1" applyBorder="1" applyAlignment="1">
      <alignment horizontal="left"/>
    </xf>
    <xf numFmtId="0" fontId="2" fillId="0" borderId="0" xfId="0" applyFont="1" applyBorder="1" applyAlignment="1">
      <alignment horizontal="left" vertical="top" wrapText="1"/>
    </xf>
    <xf numFmtId="13" fontId="12" fillId="0" borderId="8" xfId="0" applyNumberFormat="1" applyFont="1" applyBorder="1" applyAlignment="1">
      <alignment horizontal="center"/>
    </xf>
    <xf numFmtId="13" fontId="12" fillId="0" borderId="0" xfId="0" applyNumberFormat="1" applyFont="1" applyBorder="1" applyAlignment="1">
      <alignment horizontal="center"/>
    </xf>
    <xf numFmtId="13" fontId="12" fillId="0" borderId="6" xfId="0" applyNumberFormat="1" applyFont="1" applyBorder="1" applyAlignment="1">
      <alignment horizontal="center"/>
    </xf>
    <xf numFmtId="0" fontId="12" fillId="0" borderId="0" xfId="0" applyFont="1" applyBorder="1" applyAlignment="1">
      <alignment horizontal="center"/>
    </xf>
    <xf numFmtId="0" fontId="12" fillId="0" borderId="6" xfId="0" applyFont="1" applyBorder="1" applyAlignment="1">
      <alignment horizontal="center"/>
    </xf>
    <xf numFmtId="0" fontId="20" fillId="0" borderId="12" xfId="0" applyFont="1" applyBorder="1" applyAlignment="1">
      <alignment horizontal="center" vertical="center" shrinkToFit="1"/>
    </xf>
    <xf numFmtId="0" fontId="20" fillId="0" borderId="13" xfId="0" applyFont="1" applyBorder="1" applyAlignment="1">
      <alignment horizontal="center" vertical="center" shrinkToFit="1"/>
    </xf>
    <xf numFmtId="165" fontId="2" fillId="0" borderId="14" xfId="0" applyNumberFormat="1" applyFont="1" applyBorder="1" applyAlignment="1">
      <alignment horizontal="center" vertical="center"/>
    </xf>
    <xf numFmtId="165" fontId="2" fillId="0" borderId="7" xfId="0" applyNumberFormat="1" applyFont="1" applyBorder="1" applyAlignment="1">
      <alignment horizontal="center" vertical="center"/>
    </xf>
    <xf numFmtId="165" fontId="20" fillId="0" borderId="14" xfId="0" applyNumberFormat="1" applyFont="1" applyBorder="1" applyAlignment="1">
      <alignment horizontal="center" vertical="center"/>
    </xf>
    <xf numFmtId="165" fontId="20" fillId="0" borderId="7" xfId="0" applyNumberFormat="1" applyFont="1" applyBorder="1" applyAlignment="1">
      <alignment horizontal="center" vertical="center"/>
    </xf>
    <xf numFmtId="0" fontId="13" fillId="0" borderId="14" xfId="0" applyFont="1" applyBorder="1" applyAlignment="1">
      <alignment horizontal="center" vertical="center" wrapText="1"/>
    </xf>
    <xf numFmtId="0" fontId="13" fillId="0" borderId="1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6" fillId="0" borderId="12" xfId="0" applyFont="1" applyBorder="1" applyAlignment="1">
      <alignment horizontal="center" vertical="center" wrapText="1"/>
    </xf>
    <xf numFmtId="0" fontId="16" fillId="0" borderId="15" xfId="0" applyFont="1" applyBorder="1" applyAlignment="1">
      <alignment horizontal="center" vertical="center" wrapText="1"/>
    </xf>
    <xf numFmtId="0" fontId="16" fillId="0" borderId="13" xfId="0" applyFont="1" applyBorder="1" applyAlignment="1">
      <alignment horizontal="center" vertical="center" wrapText="1"/>
    </xf>
    <xf numFmtId="0" fontId="34" fillId="0" borderId="12" xfId="0" applyFont="1" applyBorder="1" applyAlignment="1">
      <alignment horizontal="center" vertical="center"/>
    </xf>
    <xf numFmtId="0" fontId="34" fillId="0" borderId="15" xfId="0" applyFont="1" applyBorder="1" applyAlignment="1">
      <alignment horizontal="center" vertical="center"/>
    </xf>
    <xf numFmtId="0" fontId="34" fillId="0" borderId="13" xfId="0" applyFont="1" applyBorder="1" applyAlignment="1">
      <alignment horizontal="center" vertical="center"/>
    </xf>
    <xf numFmtId="0" fontId="33" fillId="0" borderId="1" xfId="0" applyFont="1" applyBorder="1"/>
    <xf numFmtId="0" fontId="33" fillId="0" borderId="7" xfId="0" applyFont="1" applyBorder="1"/>
    <xf numFmtId="0" fontId="33" fillId="0" borderId="8" xfId="0" applyFont="1" applyBorder="1"/>
    <xf numFmtId="0" fontId="33" fillId="0" borderId="0" xfId="0" applyFont="1"/>
    <xf numFmtId="0" fontId="33" fillId="0" borderId="6" xfId="0" applyFont="1" applyBorder="1"/>
    <xf numFmtId="0" fontId="33" fillId="0" borderId="9" xfId="0" applyFont="1" applyBorder="1"/>
    <xf numFmtId="0" fontId="33" fillId="0" borderId="2" xfId="0" applyFont="1" applyBorder="1"/>
    <xf numFmtId="0" fontId="33" fillId="0" borderId="10" xfId="0" applyFont="1" applyBorder="1"/>
    <xf numFmtId="0" fontId="4" fillId="0" borderId="9" xfId="0" applyFont="1" applyBorder="1" applyAlignment="1">
      <alignment horizontal="left" vertical="center"/>
    </xf>
    <xf numFmtId="0" fontId="4" fillId="0" borderId="2" xfId="0" applyFont="1" applyBorder="1" applyAlignment="1">
      <alignment horizontal="left" vertical="center"/>
    </xf>
    <xf numFmtId="0" fontId="4" fillId="0" borderId="10" xfId="0" applyFont="1" applyBorder="1" applyAlignment="1">
      <alignment horizontal="left" vertical="center"/>
    </xf>
    <xf numFmtId="0" fontId="7" fillId="3" borderId="12" xfId="0" applyFont="1" applyFill="1" applyBorder="1" applyAlignment="1">
      <alignment horizontal="center" vertical="center"/>
    </xf>
    <xf numFmtId="0" fontId="7" fillId="3" borderId="15" xfId="0" applyFont="1" applyFill="1" applyBorder="1" applyAlignment="1">
      <alignment horizontal="center" vertical="center"/>
    </xf>
    <xf numFmtId="0" fontId="7" fillId="3" borderId="13" xfId="0" applyFont="1" applyFill="1" applyBorder="1" applyAlignment="1">
      <alignment horizontal="center" vertical="center"/>
    </xf>
    <xf numFmtId="0" fontId="12" fillId="0" borderId="0" xfId="0" applyFont="1" applyBorder="1" applyAlignment="1">
      <alignment horizontal="center" vertical="center"/>
    </xf>
    <xf numFmtId="0" fontId="12" fillId="0" borderId="0" xfId="0" applyFont="1" applyBorder="1" applyAlignment="1">
      <alignment horizontal="left" wrapText="1"/>
    </xf>
    <xf numFmtId="0" fontId="2" fillId="0" borderId="8" xfId="0" applyFont="1" applyBorder="1" applyAlignment="1">
      <alignment horizontal="left" vertical="center"/>
    </xf>
    <xf numFmtId="0" fontId="2" fillId="0" borderId="0" xfId="0" applyFont="1" applyBorder="1" applyAlignment="1">
      <alignment horizontal="left" vertical="center"/>
    </xf>
    <xf numFmtId="0" fontId="2" fillId="0" borderId="6" xfId="0" applyFont="1" applyBorder="1" applyAlignment="1">
      <alignment horizontal="left" vertical="center"/>
    </xf>
    <xf numFmtId="0" fontId="12" fillId="0" borderId="8" xfId="0" applyFont="1" applyBorder="1" applyAlignment="1">
      <alignment horizontal="left"/>
    </xf>
    <xf numFmtId="13" fontId="6" fillId="0" borderId="0" xfId="0" applyNumberFormat="1" applyFont="1" applyBorder="1" applyAlignment="1">
      <alignment horizontal="center" vertical="center" wrapText="1"/>
    </xf>
    <xf numFmtId="0" fontId="17" fillId="0" borderId="14" xfId="0" applyFont="1" applyBorder="1" applyAlignment="1">
      <alignment horizontal="center" vertical="center" shrinkToFit="1"/>
    </xf>
    <xf numFmtId="0" fontId="17" fillId="0" borderId="7" xfId="0" applyFont="1" applyBorder="1" applyAlignment="1">
      <alignment horizontal="center" vertical="center" shrinkToFit="1"/>
    </xf>
    <xf numFmtId="0" fontId="16" fillId="0" borderId="1" xfId="0" applyFont="1" applyBorder="1" applyAlignment="1">
      <alignment horizontal="center" vertical="center"/>
    </xf>
    <xf numFmtId="0" fontId="9" fillId="0" borderId="9" xfId="0" applyFont="1" applyBorder="1" applyAlignment="1">
      <alignment horizontal="left" vertical="center"/>
    </xf>
    <xf numFmtId="0" fontId="9" fillId="0" borderId="2" xfId="0" applyFont="1" applyBorder="1" applyAlignment="1">
      <alignment horizontal="left" vertical="center"/>
    </xf>
    <xf numFmtId="0" fontId="9" fillId="0" borderId="10" xfId="0" applyFont="1" applyBorder="1" applyAlignment="1">
      <alignment horizontal="left" vertical="center"/>
    </xf>
    <xf numFmtId="0" fontId="7" fillId="3" borderId="12" xfId="0" applyFont="1" applyFill="1" applyBorder="1" applyAlignment="1">
      <alignment horizontal="left" vertical="center"/>
    </xf>
    <xf numFmtId="0" fontId="7" fillId="3" borderId="15" xfId="0" applyFont="1" applyFill="1" applyBorder="1" applyAlignment="1">
      <alignment horizontal="left" vertical="center"/>
    </xf>
    <xf numFmtId="0" fontId="7" fillId="3" borderId="13" xfId="0" applyFont="1" applyFill="1" applyBorder="1" applyAlignment="1">
      <alignment horizontal="left" vertical="center"/>
    </xf>
    <xf numFmtId="0" fontId="16" fillId="0" borderId="13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/>
    </xf>
    <xf numFmtId="0" fontId="7" fillId="3" borderId="14" xfId="0" applyFont="1" applyFill="1" applyBorder="1" applyAlignment="1">
      <alignment horizontal="left" vertical="center"/>
    </xf>
    <xf numFmtId="165" fontId="17" fillId="0" borderId="12" xfId="0" applyNumberFormat="1" applyFont="1" applyBorder="1" applyAlignment="1">
      <alignment horizontal="center" vertical="center"/>
    </xf>
    <xf numFmtId="165" fontId="17" fillId="0" borderId="13" xfId="0" applyNumberFormat="1" applyFont="1" applyBorder="1" applyAlignment="1">
      <alignment horizontal="center" vertical="center"/>
    </xf>
    <xf numFmtId="0" fontId="16" fillId="0" borderId="7" xfId="0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16" fillId="0" borderId="10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5" fillId="0" borderId="14" xfId="0" applyFont="1" applyBorder="1" applyAlignment="1">
      <alignment horizontal="center" vertical="center"/>
    </xf>
    <xf numFmtId="0" fontId="25" fillId="0" borderId="7" xfId="0" applyFont="1" applyBorder="1" applyAlignment="1">
      <alignment horizontal="center" vertical="center"/>
    </xf>
    <xf numFmtId="0" fontId="17" fillId="0" borderId="12" xfId="0" applyFont="1" applyBorder="1" applyAlignment="1">
      <alignment horizontal="center" vertical="center"/>
    </xf>
    <xf numFmtId="0" fontId="17" fillId="0" borderId="13" xfId="0" applyFont="1" applyBorder="1" applyAlignment="1">
      <alignment horizontal="center" vertical="center"/>
    </xf>
    <xf numFmtId="0" fontId="16" fillId="0" borderId="14" xfId="0" applyFont="1" applyBorder="1" applyAlignment="1">
      <alignment horizontal="center" vertical="center"/>
    </xf>
    <xf numFmtId="0" fontId="16" fillId="0" borderId="9" xfId="0" applyFont="1" applyBorder="1" applyAlignment="1">
      <alignment horizontal="center" vertical="center"/>
    </xf>
    <xf numFmtId="13" fontId="12" fillId="0" borderId="8" xfId="0" applyNumberFormat="1" applyFont="1" applyBorder="1" applyAlignment="1">
      <alignment horizontal="center" vertical="center"/>
    </xf>
    <xf numFmtId="13" fontId="12" fillId="0" borderId="0" xfId="0" applyNumberFormat="1" applyFont="1" applyBorder="1" applyAlignment="1">
      <alignment horizontal="center" vertical="center"/>
    </xf>
    <xf numFmtId="13" fontId="12" fillId="0" borderId="6" xfId="0" applyNumberFormat="1" applyFont="1" applyBorder="1" applyAlignment="1">
      <alignment horizontal="center" vertical="center"/>
    </xf>
    <xf numFmtId="13" fontId="12" fillId="0" borderId="9" xfId="0" applyNumberFormat="1" applyFont="1" applyBorder="1" applyAlignment="1">
      <alignment horizontal="center" vertical="center"/>
    </xf>
    <xf numFmtId="13" fontId="12" fillId="0" borderId="2" xfId="0" applyNumberFormat="1" applyFont="1" applyBorder="1" applyAlignment="1">
      <alignment horizontal="center" vertical="center"/>
    </xf>
    <xf numFmtId="13" fontId="12" fillId="0" borderId="10" xfId="0" applyNumberFormat="1" applyFont="1" applyBorder="1" applyAlignment="1">
      <alignment horizontal="center" vertical="center"/>
    </xf>
    <xf numFmtId="0" fontId="9" fillId="0" borderId="13" xfId="0" applyFont="1" applyBorder="1" applyAlignment="1">
      <alignment horizontal="left" vertical="center"/>
    </xf>
    <xf numFmtId="0" fontId="2" fillId="0" borderId="7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0" fontId="20" fillId="0" borderId="0" xfId="0" applyFont="1" applyBorder="1" applyAlignment="1">
      <alignment horizontal="center"/>
    </xf>
    <xf numFmtId="0" fontId="20" fillId="0" borderId="2" xfId="0" applyFont="1" applyBorder="1" applyAlignment="1">
      <alignment horizontal="left"/>
    </xf>
    <xf numFmtId="0" fontId="10" fillId="0" borderId="15" xfId="0" applyFont="1" applyBorder="1" applyAlignment="1">
      <alignment horizontal="left" vertical="center" wrapText="1"/>
    </xf>
    <xf numFmtId="0" fontId="10" fillId="0" borderId="9" xfId="0" applyFont="1" applyBorder="1" applyAlignment="1">
      <alignment horizontal="center" vertical="center" wrapText="1"/>
    </xf>
    <xf numFmtId="0" fontId="10" fillId="0" borderId="10" xfId="0" applyFont="1" applyBorder="1" applyAlignment="1">
      <alignment horizontal="center" vertical="center" wrapText="1"/>
    </xf>
    <xf numFmtId="0" fontId="20" fillId="0" borderId="9" xfId="0" applyFont="1" applyBorder="1" applyAlignment="1">
      <alignment horizontal="left" vertical="top" wrapText="1"/>
    </xf>
    <xf numFmtId="0" fontId="20" fillId="0" borderId="2" xfId="0" applyFont="1" applyBorder="1" applyAlignment="1">
      <alignment horizontal="left" vertical="top" wrapText="1"/>
    </xf>
    <xf numFmtId="13" fontId="20" fillId="0" borderId="14" xfId="0" applyNumberFormat="1" applyFont="1" applyFill="1" applyBorder="1" applyAlignment="1">
      <alignment horizontal="left"/>
    </xf>
    <xf numFmtId="13" fontId="20" fillId="0" borderId="1" xfId="0" applyNumberFormat="1" applyFont="1" applyFill="1" applyBorder="1" applyAlignment="1">
      <alignment horizontal="left"/>
    </xf>
    <xf numFmtId="0" fontId="26" fillId="0" borderId="14" xfId="0" applyFont="1" applyBorder="1" applyAlignment="1">
      <alignment horizontal="left" vertical="top" wrapText="1"/>
    </xf>
    <xf numFmtId="0" fontId="26" fillId="0" borderId="1" xfId="0" applyFont="1" applyBorder="1" applyAlignment="1">
      <alignment horizontal="left" vertical="top" wrapText="1"/>
    </xf>
    <xf numFmtId="0" fontId="26" fillId="0" borderId="7" xfId="0" applyFont="1" applyBorder="1" applyAlignment="1">
      <alignment horizontal="left" vertical="top" wrapText="1"/>
    </xf>
    <xf numFmtId="0" fontId="12" fillId="0" borderId="12" xfId="0" applyFont="1" applyBorder="1" applyAlignment="1">
      <alignment horizontal="center" vertical="top" wrapText="1"/>
    </xf>
    <xf numFmtId="0" fontId="12" fillId="0" borderId="15" xfId="0" applyFont="1" applyBorder="1" applyAlignment="1">
      <alignment horizontal="center" vertical="top" wrapText="1"/>
    </xf>
    <xf numFmtId="0" fontId="12" fillId="0" borderId="13" xfId="0" applyFont="1" applyBorder="1" applyAlignment="1">
      <alignment horizontal="center" vertical="top" wrapText="1"/>
    </xf>
    <xf numFmtId="0" fontId="4" fillId="0" borderId="0" xfId="0" applyFont="1" applyBorder="1" applyAlignment="1">
      <alignment horizontal="left"/>
    </xf>
    <xf numFmtId="0" fontId="9" fillId="0" borderId="12" xfId="0" applyFont="1" applyBorder="1" applyAlignment="1">
      <alignment horizontal="left"/>
    </xf>
    <xf numFmtId="165" fontId="4" fillId="0" borderId="0" xfId="0" applyNumberFormat="1" applyFont="1" applyBorder="1" applyAlignment="1">
      <alignment horizontal="left" vertical="center"/>
    </xf>
    <xf numFmtId="0" fontId="2" fillId="0" borderId="11" xfId="0" applyFont="1" applyBorder="1" applyAlignment="1">
      <alignment horizontal="center" vertical="top" wrapText="1"/>
    </xf>
    <xf numFmtId="0" fontId="17" fillId="0" borderId="12" xfId="0" applyFont="1" applyBorder="1" applyAlignment="1">
      <alignment horizontal="center" vertical="top" wrapText="1"/>
    </xf>
    <xf numFmtId="0" fontId="17" fillId="0" borderId="15" xfId="0" applyFont="1" applyBorder="1" applyAlignment="1">
      <alignment horizontal="center" vertical="top" wrapText="1"/>
    </xf>
    <xf numFmtId="0" fontId="17" fillId="0" borderId="13" xfId="0" applyFont="1" applyBorder="1" applyAlignment="1">
      <alignment horizontal="center" vertical="top" wrapText="1"/>
    </xf>
    <xf numFmtId="0" fontId="7" fillId="0" borderId="15" xfId="0" applyFont="1" applyBorder="1" applyAlignment="1">
      <alignment horizontal="center"/>
    </xf>
    <xf numFmtId="0" fontId="7" fillId="0" borderId="13" xfId="0" applyFont="1" applyBorder="1" applyAlignment="1">
      <alignment horizontal="center"/>
    </xf>
    <xf numFmtId="0" fontId="4" fillId="0" borderId="15" xfId="0" applyFont="1" applyBorder="1" applyAlignment="1">
      <alignment horizontal="center"/>
    </xf>
    <xf numFmtId="0" fontId="47" fillId="27" borderId="0" xfId="0" applyFont="1" applyFill="1" applyAlignment="1">
      <alignment horizontal="center" vertical="center"/>
    </xf>
    <xf numFmtId="0" fontId="49" fillId="27" borderId="43" xfId="0" applyFont="1" applyFill="1" applyBorder="1" applyAlignment="1">
      <alignment horizontal="center"/>
    </xf>
    <xf numFmtId="0" fontId="49" fillId="27" borderId="0" xfId="0" applyFont="1" applyFill="1" applyAlignment="1">
      <alignment horizontal="center"/>
    </xf>
    <xf numFmtId="0" fontId="49" fillId="27" borderId="48" xfId="0" applyFont="1" applyFill="1" applyBorder="1" applyAlignment="1">
      <alignment horizontal="center"/>
    </xf>
    <xf numFmtId="0" fontId="51" fillId="26" borderId="0" xfId="0" applyFont="1" applyFill="1" applyAlignment="1">
      <alignment horizontal="center"/>
    </xf>
    <xf numFmtId="0" fontId="44" fillId="24" borderId="0" xfId="0" applyFont="1" applyFill="1" applyAlignment="1">
      <alignment horizontal="center"/>
    </xf>
    <xf numFmtId="0" fontId="2" fillId="17" borderId="14" xfId="0" applyFont="1" applyFill="1" applyBorder="1" applyAlignment="1">
      <alignment horizontal="center" vertical="center"/>
    </xf>
    <xf numFmtId="0" fontId="2" fillId="17" borderId="7" xfId="0" applyFont="1" applyFill="1" applyBorder="1" applyAlignment="1">
      <alignment horizontal="center" vertical="center"/>
    </xf>
    <xf numFmtId="0" fontId="12" fillId="20" borderId="14" xfId="0" applyFont="1" applyFill="1" applyBorder="1" applyAlignment="1">
      <alignment horizontal="center"/>
    </xf>
    <xf numFmtId="0" fontId="12" fillId="20" borderId="7" xfId="0" applyFont="1" applyFill="1" applyBorder="1" applyAlignment="1">
      <alignment horizontal="center"/>
    </xf>
    <xf numFmtId="0" fontId="9" fillId="16" borderId="12" xfId="0" applyFont="1" applyFill="1" applyBorder="1" applyAlignment="1">
      <alignment horizontal="center" vertical="center"/>
    </xf>
    <xf numFmtId="0" fontId="9" fillId="16" borderId="13" xfId="0" applyFont="1" applyFill="1" applyBorder="1" applyAlignment="1">
      <alignment horizontal="center" vertical="center"/>
    </xf>
    <xf numFmtId="0" fontId="4" fillId="16" borderId="9" xfId="0" applyFont="1" applyFill="1" applyBorder="1" applyAlignment="1">
      <alignment horizontal="center" vertical="center"/>
    </xf>
    <xf numFmtId="0" fontId="4" fillId="16" borderId="10" xfId="0" applyFont="1" applyFill="1" applyBorder="1" applyAlignment="1">
      <alignment horizontal="center" vertical="center"/>
    </xf>
    <xf numFmtId="0" fontId="6" fillId="16" borderId="15" xfId="0" applyFont="1" applyFill="1" applyBorder="1" applyAlignment="1">
      <alignment horizontal="center" vertical="center"/>
    </xf>
    <xf numFmtId="0" fontId="6" fillId="16" borderId="13" xfId="0" applyFont="1" applyFill="1" applyBorder="1" applyAlignment="1">
      <alignment horizontal="center" vertical="center"/>
    </xf>
    <xf numFmtId="0" fontId="10" fillId="16" borderId="12" xfId="0" applyFont="1" applyFill="1" applyBorder="1" applyAlignment="1">
      <alignment horizontal="center" vertical="center"/>
    </xf>
    <xf numFmtId="0" fontId="10" fillId="16" borderId="15" xfId="0" applyFont="1" applyFill="1" applyBorder="1" applyAlignment="1">
      <alignment horizontal="center" vertical="center"/>
    </xf>
    <xf numFmtId="0" fontId="10" fillId="16" borderId="13" xfId="0" applyFont="1" applyFill="1" applyBorder="1" applyAlignment="1">
      <alignment horizontal="center" vertical="center"/>
    </xf>
    <xf numFmtId="0" fontId="10" fillId="4" borderId="12" xfId="0" applyFont="1" applyFill="1" applyBorder="1" applyAlignment="1">
      <alignment horizontal="center" vertical="center"/>
    </xf>
    <xf numFmtId="0" fontId="10" fillId="4" borderId="15" xfId="0" applyFont="1" applyFill="1" applyBorder="1" applyAlignment="1">
      <alignment horizontal="center" vertical="center"/>
    </xf>
    <xf numFmtId="0" fontId="10" fillId="4" borderId="13" xfId="0" applyFont="1" applyFill="1" applyBorder="1" applyAlignment="1">
      <alignment horizontal="center" vertical="center"/>
    </xf>
    <xf numFmtId="0" fontId="16" fillId="4" borderId="12" xfId="0" applyFont="1" applyFill="1" applyBorder="1" applyAlignment="1">
      <alignment horizontal="center" vertical="center"/>
    </xf>
    <xf numFmtId="0" fontId="16" fillId="4" borderId="15" xfId="0" applyFont="1" applyFill="1" applyBorder="1" applyAlignment="1">
      <alignment horizontal="center" vertical="center"/>
    </xf>
    <xf numFmtId="0" fontId="16" fillId="4" borderId="13" xfId="0" applyFont="1" applyFill="1" applyBorder="1" applyAlignment="1">
      <alignment horizontal="center" vertical="center"/>
    </xf>
  </cellXfs>
  <cellStyles count="3">
    <cellStyle name="Hyperlink" xfId="2" builtinId="8"/>
    <cellStyle name="Normal" xfId="0" builtinId="0"/>
    <cellStyle name="Percent" xfId="1" builtinId="5"/>
  </cellStyles>
  <dxfs count="1">
    <dxf>
      <font>
        <b val="0"/>
        <i/>
        <u val="double"/>
      </font>
      <fill>
        <patternFill>
          <bgColor rgb="FF92D050"/>
        </patternFill>
      </fill>
    </dxf>
  </dxfs>
  <tableStyles count="0" defaultTableStyle="TableStyleMedium2" defaultPivotStyle="PivotStyleLight16"/>
  <colors>
    <mruColors>
      <color rgb="FFFF00FF"/>
      <color rgb="FF00FF00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2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1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3.emf"/><Relationship Id="rId1" Type="http://schemas.openxmlformats.org/officeDocument/2006/relationships/image" Target="../media/image2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3.emf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425823</xdr:colOff>
      <xdr:row>0</xdr:row>
      <xdr:rowOff>30867</xdr:rowOff>
    </xdr:from>
    <xdr:to>
      <xdr:col>13</xdr:col>
      <xdr:colOff>683558</xdr:colOff>
      <xdr:row>1</xdr:row>
      <xdr:rowOff>88528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xmlns="" id="{00000000-0008-0000-0000-000009000000}"/>
            </a:ext>
          </a:extLst>
        </xdr:cNvPr>
        <xdr:cNvSpPr txBox="1"/>
      </xdr:nvSpPr>
      <xdr:spPr>
        <a:xfrm>
          <a:off x="10499911" y="30867"/>
          <a:ext cx="1075765" cy="30419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en-US" sz="1600" b="1"/>
            <a:t>PAGE NO.</a:t>
          </a:r>
        </a:p>
      </xdr:txBody>
    </xdr:sp>
    <xdr:clientData/>
  </xdr:twoCellAnchor>
  <xdr:twoCellAnchor>
    <xdr:from>
      <xdr:col>9</xdr:col>
      <xdr:colOff>677611</xdr:colOff>
      <xdr:row>30</xdr:row>
      <xdr:rowOff>17981</xdr:rowOff>
    </xdr:from>
    <xdr:to>
      <xdr:col>11</xdr:col>
      <xdr:colOff>165286</xdr:colOff>
      <xdr:row>30</xdr:row>
      <xdr:rowOff>322171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xmlns="" id="{00000000-0008-0000-0000-00000C000000}"/>
            </a:ext>
          </a:extLst>
        </xdr:cNvPr>
        <xdr:cNvSpPr txBox="1"/>
      </xdr:nvSpPr>
      <xdr:spPr>
        <a:xfrm>
          <a:off x="8353640" y="7671599"/>
          <a:ext cx="1067705" cy="30419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600" b="1"/>
            <a:t>PAGE NO.</a:t>
          </a:r>
        </a:p>
      </xdr:txBody>
    </xdr:sp>
    <xdr:clientData/>
  </xdr:twoCellAnchor>
  <xdr:twoCellAnchor>
    <xdr:from>
      <xdr:col>0</xdr:col>
      <xdr:colOff>28016</xdr:colOff>
      <xdr:row>1</xdr:row>
      <xdr:rowOff>21011</xdr:rowOff>
    </xdr:from>
    <xdr:to>
      <xdr:col>1</xdr:col>
      <xdr:colOff>1190626</xdr:colOff>
      <xdr:row>1</xdr:row>
      <xdr:rowOff>308161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SpPr txBox="1"/>
      </xdr:nvSpPr>
      <xdr:spPr>
        <a:xfrm>
          <a:off x="28016" y="266140"/>
          <a:ext cx="1505790" cy="28715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r>
            <a:rPr lang="en-CA" sz="1400" b="1"/>
            <a:t>ISSUE:</a:t>
          </a:r>
        </a:p>
      </xdr:txBody>
    </xdr:sp>
    <xdr:clientData/>
  </xdr:twoCellAnchor>
  <xdr:twoCellAnchor>
    <xdr:from>
      <xdr:col>0</xdr:col>
      <xdr:colOff>12606</xdr:colOff>
      <xdr:row>1</xdr:row>
      <xdr:rowOff>327772</xdr:rowOff>
    </xdr:from>
    <xdr:to>
      <xdr:col>1</xdr:col>
      <xdr:colOff>1266265</xdr:colOff>
      <xdr:row>2</xdr:row>
      <xdr:rowOff>23812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SpPr txBox="1"/>
      </xdr:nvSpPr>
      <xdr:spPr>
        <a:xfrm>
          <a:off x="12606" y="574301"/>
          <a:ext cx="1623453" cy="301158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lang="en-CA" sz="1400" b="1" u="none"/>
            <a:t> DUE:</a:t>
          </a:r>
        </a:p>
      </xdr:txBody>
    </xdr:sp>
    <xdr:clientData/>
  </xdr:twoCellAnchor>
  <xdr:twoCellAnchor>
    <xdr:from>
      <xdr:col>2</xdr:col>
      <xdr:colOff>0</xdr:colOff>
      <xdr:row>1</xdr:row>
      <xdr:rowOff>308161</xdr:rowOff>
    </xdr:from>
    <xdr:to>
      <xdr:col>3</xdr:col>
      <xdr:colOff>829236</xdr:colOff>
      <xdr:row>1</xdr:row>
      <xdr:rowOff>581305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xmlns="" id="{00000000-0008-0000-0000-00000E000000}"/>
            </a:ext>
          </a:extLst>
        </xdr:cNvPr>
        <xdr:cNvSpPr txBox="1"/>
      </xdr:nvSpPr>
      <xdr:spPr>
        <a:xfrm>
          <a:off x="1658471" y="554690"/>
          <a:ext cx="1703294" cy="273144"/>
        </a:xfrm>
        <a:prstGeom prst="rect">
          <a:avLst/>
        </a:prstGeom>
        <a:noFill/>
        <a:ln w="2857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CA" sz="1100"/>
        </a:p>
      </xdr:txBody>
    </xdr:sp>
    <xdr:clientData/>
  </xdr:twoCellAnchor>
  <xdr:twoCellAnchor>
    <xdr:from>
      <xdr:col>37</xdr:col>
      <xdr:colOff>352994</xdr:colOff>
      <xdr:row>1</xdr:row>
      <xdr:rowOff>245002</xdr:rowOff>
    </xdr:from>
    <xdr:to>
      <xdr:col>38</xdr:col>
      <xdr:colOff>612914</xdr:colOff>
      <xdr:row>1</xdr:row>
      <xdr:rowOff>560296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xmlns="" id="{00000000-0008-0000-0000-00000F000000}"/>
            </a:ext>
          </a:extLst>
        </xdr:cNvPr>
        <xdr:cNvSpPr txBox="1"/>
      </xdr:nvSpPr>
      <xdr:spPr>
        <a:xfrm>
          <a:off x="33930690" y="493480"/>
          <a:ext cx="1030202" cy="315294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en-US" sz="1600" b="1"/>
            <a:t>PAGE NO.</a:t>
          </a:r>
        </a:p>
      </xdr:txBody>
    </xdr:sp>
    <xdr:clientData/>
  </xdr:twoCellAnchor>
  <xdr:twoCellAnchor>
    <xdr:from>
      <xdr:col>36</xdr:col>
      <xdr:colOff>176348</xdr:colOff>
      <xdr:row>30</xdr:row>
      <xdr:rowOff>246530</xdr:rowOff>
    </xdr:from>
    <xdr:to>
      <xdr:col>38</xdr:col>
      <xdr:colOff>712305</xdr:colOff>
      <xdr:row>30</xdr:row>
      <xdr:rowOff>504265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xmlns="" id="{00000000-0008-0000-0000-000010000000}"/>
            </a:ext>
          </a:extLst>
        </xdr:cNvPr>
        <xdr:cNvSpPr txBox="1"/>
      </xdr:nvSpPr>
      <xdr:spPr>
        <a:xfrm>
          <a:off x="32967196" y="7866530"/>
          <a:ext cx="2093087" cy="25773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r"/>
          <a:r>
            <a:rPr lang="en-US" sz="1600" b="1"/>
            <a:t>PAGE NO.</a:t>
          </a:r>
        </a:p>
      </xdr:txBody>
    </xdr:sp>
    <xdr:clientData/>
  </xdr:twoCellAnchor>
  <xdr:twoCellAnchor>
    <xdr:from>
      <xdr:col>2</xdr:col>
      <xdr:colOff>-1</xdr:colOff>
      <xdr:row>1</xdr:row>
      <xdr:rowOff>0</xdr:rowOff>
    </xdr:from>
    <xdr:to>
      <xdr:col>3</xdr:col>
      <xdr:colOff>829235</xdr:colOff>
      <xdr:row>1</xdr:row>
      <xdr:rowOff>273144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xmlns="" id="{00000000-0008-0000-0000-00000A000000}"/>
            </a:ext>
          </a:extLst>
        </xdr:cNvPr>
        <xdr:cNvSpPr txBox="1"/>
      </xdr:nvSpPr>
      <xdr:spPr>
        <a:xfrm>
          <a:off x="1658470" y="246529"/>
          <a:ext cx="1703294" cy="273144"/>
        </a:xfrm>
        <a:prstGeom prst="rect">
          <a:avLst/>
        </a:prstGeom>
        <a:noFill/>
        <a:ln w="2857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CA" sz="1100"/>
        </a:p>
      </xdr:txBody>
    </xdr:sp>
    <xdr:clientData/>
  </xdr:twoCellAnchor>
  <xdr:twoCellAnchor>
    <xdr:from>
      <xdr:col>2</xdr:col>
      <xdr:colOff>0</xdr:colOff>
      <xdr:row>1</xdr:row>
      <xdr:rowOff>280147</xdr:rowOff>
    </xdr:from>
    <xdr:to>
      <xdr:col>3</xdr:col>
      <xdr:colOff>829236</xdr:colOff>
      <xdr:row>1</xdr:row>
      <xdr:rowOff>553291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xmlns="" id="{00000000-0008-0000-0000-00000D000000}"/>
            </a:ext>
          </a:extLst>
        </xdr:cNvPr>
        <xdr:cNvSpPr txBox="1"/>
      </xdr:nvSpPr>
      <xdr:spPr>
        <a:xfrm>
          <a:off x="1658471" y="526676"/>
          <a:ext cx="1703294" cy="273144"/>
        </a:xfrm>
        <a:prstGeom prst="rect">
          <a:avLst/>
        </a:prstGeom>
        <a:noFill/>
        <a:ln w="2857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CA" sz="1100"/>
        </a:p>
      </xdr:txBody>
    </xdr:sp>
    <xdr:clientData/>
  </xdr:twoCellAnchor>
  <xdr:twoCellAnchor>
    <xdr:from>
      <xdr:col>0</xdr:col>
      <xdr:colOff>89647</xdr:colOff>
      <xdr:row>1</xdr:row>
      <xdr:rowOff>168089</xdr:rowOff>
    </xdr:from>
    <xdr:to>
      <xdr:col>1</xdr:col>
      <xdr:colOff>515471</xdr:colOff>
      <xdr:row>1</xdr:row>
      <xdr:rowOff>560295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SpPr txBox="1"/>
      </xdr:nvSpPr>
      <xdr:spPr>
        <a:xfrm>
          <a:off x="89647" y="414618"/>
          <a:ext cx="795618" cy="39220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CA" sz="2000" b="1"/>
            <a:t>VAVI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730251</xdr:colOff>
      <xdr:row>6</xdr:row>
      <xdr:rowOff>79375</xdr:rowOff>
    </xdr:from>
    <xdr:to>
      <xdr:col>7</xdr:col>
      <xdr:colOff>460376</xdr:colOff>
      <xdr:row>10</xdr:row>
      <xdr:rowOff>79375</xdr:rowOff>
    </xdr:to>
    <xdr:pic>
      <xdr:nvPicPr>
        <xdr:cNvPr id="1168" name="Picture 1167">
          <a:extLst>
            <a:ext uri="{FF2B5EF4-FFF2-40B4-BE49-F238E27FC236}">
              <a16:creationId xmlns:a16="http://schemas.microsoft.com/office/drawing/2014/main" xmlns="" id="{00000000-0008-0000-0100-00009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0251" y="1698625"/>
          <a:ext cx="5842000" cy="4572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44825</xdr:colOff>
      <xdr:row>32</xdr:row>
      <xdr:rowOff>56030</xdr:rowOff>
    </xdr:from>
    <xdr:to>
      <xdr:col>20</xdr:col>
      <xdr:colOff>582707</xdr:colOff>
      <xdr:row>35</xdr:row>
      <xdr:rowOff>179855</xdr:rowOff>
    </xdr:to>
    <xdr:sp macro="" textlink="">
      <xdr:nvSpPr>
        <xdr:cNvPr id="2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54100000}"/>
            </a:ext>
          </a:extLst>
        </xdr:cNvPr>
        <xdr:cNvSpPr/>
      </xdr:nvSpPr>
      <xdr:spPr bwMode="auto">
        <a:xfrm>
          <a:off x="14294225" y="9390530"/>
          <a:ext cx="2176182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49</xdr:row>
      <xdr:rowOff>57150</xdr:rowOff>
    </xdr:from>
    <xdr:to>
      <xdr:col>20</xdr:col>
      <xdr:colOff>581025</xdr:colOff>
      <xdr:row>52</xdr:row>
      <xdr:rowOff>180975</xdr:rowOff>
    </xdr:to>
    <xdr:sp macro="" textlink="">
      <xdr:nvSpPr>
        <xdr:cNvPr id="3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55100000}"/>
            </a:ext>
          </a:extLst>
        </xdr:cNvPr>
        <xdr:cNvSpPr/>
      </xdr:nvSpPr>
      <xdr:spPr bwMode="auto">
        <a:xfrm>
          <a:off x="14297025" y="14163675"/>
          <a:ext cx="21717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64</xdr:row>
      <xdr:rowOff>56030</xdr:rowOff>
    </xdr:from>
    <xdr:to>
      <xdr:col>20</xdr:col>
      <xdr:colOff>582707</xdr:colOff>
      <xdr:row>67</xdr:row>
      <xdr:rowOff>179855</xdr:rowOff>
    </xdr:to>
    <xdr:sp macro="" textlink="">
      <xdr:nvSpPr>
        <xdr:cNvPr id="4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34000000}"/>
            </a:ext>
          </a:extLst>
        </xdr:cNvPr>
        <xdr:cNvSpPr/>
      </xdr:nvSpPr>
      <xdr:spPr bwMode="auto">
        <a:xfrm>
          <a:off x="14294225" y="18829805"/>
          <a:ext cx="2176182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81</xdr:row>
      <xdr:rowOff>57150</xdr:rowOff>
    </xdr:from>
    <xdr:to>
      <xdr:col>20</xdr:col>
      <xdr:colOff>581025</xdr:colOff>
      <xdr:row>84</xdr:row>
      <xdr:rowOff>180975</xdr:rowOff>
    </xdr:to>
    <xdr:sp macro="" textlink="">
      <xdr:nvSpPr>
        <xdr:cNvPr id="5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35000000}"/>
            </a:ext>
          </a:extLst>
        </xdr:cNvPr>
        <xdr:cNvSpPr/>
      </xdr:nvSpPr>
      <xdr:spPr bwMode="auto">
        <a:xfrm>
          <a:off x="14297025" y="23612475"/>
          <a:ext cx="2171700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96</xdr:row>
      <xdr:rowOff>56030</xdr:rowOff>
    </xdr:from>
    <xdr:to>
      <xdr:col>20</xdr:col>
      <xdr:colOff>582707</xdr:colOff>
      <xdr:row>99</xdr:row>
      <xdr:rowOff>179855</xdr:rowOff>
    </xdr:to>
    <xdr:sp macro="" textlink="">
      <xdr:nvSpPr>
        <xdr:cNvPr id="6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3C000000}"/>
            </a:ext>
          </a:extLst>
        </xdr:cNvPr>
        <xdr:cNvSpPr/>
      </xdr:nvSpPr>
      <xdr:spPr bwMode="auto">
        <a:xfrm>
          <a:off x="14294225" y="28497680"/>
          <a:ext cx="2176182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113</xdr:row>
      <xdr:rowOff>57150</xdr:rowOff>
    </xdr:from>
    <xdr:to>
      <xdr:col>20</xdr:col>
      <xdr:colOff>581025</xdr:colOff>
      <xdr:row>116</xdr:row>
      <xdr:rowOff>180975</xdr:rowOff>
    </xdr:to>
    <xdr:sp macro="" textlink="">
      <xdr:nvSpPr>
        <xdr:cNvPr id="7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3D000000}"/>
            </a:ext>
          </a:extLst>
        </xdr:cNvPr>
        <xdr:cNvSpPr/>
      </xdr:nvSpPr>
      <xdr:spPr bwMode="auto">
        <a:xfrm>
          <a:off x="14297025" y="33261300"/>
          <a:ext cx="2171700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128</xdr:row>
      <xdr:rowOff>56030</xdr:rowOff>
    </xdr:from>
    <xdr:to>
      <xdr:col>20</xdr:col>
      <xdr:colOff>582707</xdr:colOff>
      <xdr:row>131</xdr:row>
      <xdr:rowOff>179855</xdr:rowOff>
    </xdr:to>
    <xdr:sp macro="" textlink="">
      <xdr:nvSpPr>
        <xdr:cNvPr id="8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42000000}"/>
            </a:ext>
          </a:extLst>
        </xdr:cNvPr>
        <xdr:cNvSpPr/>
      </xdr:nvSpPr>
      <xdr:spPr bwMode="auto">
        <a:xfrm>
          <a:off x="14294225" y="38032205"/>
          <a:ext cx="2176182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145</xdr:row>
      <xdr:rowOff>57150</xdr:rowOff>
    </xdr:from>
    <xdr:to>
      <xdr:col>20</xdr:col>
      <xdr:colOff>581025</xdr:colOff>
      <xdr:row>148</xdr:row>
      <xdr:rowOff>180975</xdr:rowOff>
    </xdr:to>
    <xdr:sp macro="" textlink="">
      <xdr:nvSpPr>
        <xdr:cNvPr id="9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43000000}"/>
            </a:ext>
          </a:extLst>
        </xdr:cNvPr>
        <xdr:cNvSpPr/>
      </xdr:nvSpPr>
      <xdr:spPr bwMode="auto">
        <a:xfrm>
          <a:off x="14297025" y="42929175"/>
          <a:ext cx="2171700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160</xdr:row>
      <xdr:rowOff>56030</xdr:rowOff>
    </xdr:from>
    <xdr:to>
      <xdr:col>20</xdr:col>
      <xdr:colOff>582707</xdr:colOff>
      <xdr:row>163</xdr:row>
      <xdr:rowOff>179855</xdr:rowOff>
    </xdr:to>
    <xdr:sp macro="" textlink="">
      <xdr:nvSpPr>
        <xdr:cNvPr id="10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48000000}"/>
            </a:ext>
          </a:extLst>
        </xdr:cNvPr>
        <xdr:cNvSpPr/>
      </xdr:nvSpPr>
      <xdr:spPr bwMode="auto">
        <a:xfrm>
          <a:off x="14294225" y="47528630"/>
          <a:ext cx="2176182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177</xdr:row>
      <xdr:rowOff>57150</xdr:rowOff>
    </xdr:from>
    <xdr:to>
      <xdr:col>20</xdr:col>
      <xdr:colOff>581025</xdr:colOff>
      <xdr:row>180</xdr:row>
      <xdr:rowOff>180975</xdr:rowOff>
    </xdr:to>
    <xdr:sp macro="" textlink="">
      <xdr:nvSpPr>
        <xdr:cNvPr id="11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49000000}"/>
            </a:ext>
          </a:extLst>
        </xdr:cNvPr>
        <xdr:cNvSpPr/>
      </xdr:nvSpPr>
      <xdr:spPr bwMode="auto">
        <a:xfrm>
          <a:off x="14297025" y="52463700"/>
          <a:ext cx="2171700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192</xdr:row>
      <xdr:rowOff>56030</xdr:rowOff>
    </xdr:from>
    <xdr:to>
      <xdr:col>20</xdr:col>
      <xdr:colOff>582707</xdr:colOff>
      <xdr:row>195</xdr:row>
      <xdr:rowOff>179855</xdr:rowOff>
    </xdr:to>
    <xdr:sp macro="" textlink="">
      <xdr:nvSpPr>
        <xdr:cNvPr id="12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4A000000}"/>
            </a:ext>
          </a:extLst>
        </xdr:cNvPr>
        <xdr:cNvSpPr/>
      </xdr:nvSpPr>
      <xdr:spPr bwMode="auto">
        <a:xfrm>
          <a:off x="14294225" y="57025055"/>
          <a:ext cx="2176182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209</xdr:row>
      <xdr:rowOff>57150</xdr:rowOff>
    </xdr:from>
    <xdr:to>
      <xdr:col>20</xdr:col>
      <xdr:colOff>581025</xdr:colOff>
      <xdr:row>212</xdr:row>
      <xdr:rowOff>180975</xdr:rowOff>
    </xdr:to>
    <xdr:sp macro="" textlink="">
      <xdr:nvSpPr>
        <xdr:cNvPr id="13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4B000000}"/>
            </a:ext>
          </a:extLst>
        </xdr:cNvPr>
        <xdr:cNvSpPr/>
      </xdr:nvSpPr>
      <xdr:spPr bwMode="auto">
        <a:xfrm>
          <a:off x="14297025" y="61960125"/>
          <a:ext cx="2171700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224</xdr:row>
      <xdr:rowOff>56030</xdr:rowOff>
    </xdr:from>
    <xdr:to>
      <xdr:col>20</xdr:col>
      <xdr:colOff>582707</xdr:colOff>
      <xdr:row>227</xdr:row>
      <xdr:rowOff>179855</xdr:rowOff>
    </xdr:to>
    <xdr:sp macro="" textlink="">
      <xdr:nvSpPr>
        <xdr:cNvPr id="14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58000000}"/>
            </a:ext>
          </a:extLst>
        </xdr:cNvPr>
        <xdr:cNvSpPr/>
      </xdr:nvSpPr>
      <xdr:spPr bwMode="auto">
        <a:xfrm>
          <a:off x="14294225" y="66531005"/>
          <a:ext cx="2176182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241</xdr:row>
      <xdr:rowOff>57150</xdr:rowOff>
    </xdr:from>
    <xdr:to>
      <xdr:col>20</xdr:col>
      <xdr:colOff>581025</xdr:colOff>
      <xdr:row>244</xdr:row>
      <xdr:rowOff>180975</xdr:rowOff>
    </xdr:to>
    <xdr:sp macro="" textlink="">
      <xdr:nvSpPr>
        <xdr:cNvPr id="15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59000000}"/>
            </a:ext>
          </a:extLst>
        </xdr:cNvPr>
        <xdr:cNvSpPr/>
      </xdr:nvSpPr>
      <xdr:spPr bwMode="auto">
        <a:xfrm>
          <a:off x="14297025" y="71437500"/>
          <a:ext cx="2171700" cy="1123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38100</xdr:colOff>
          <xdr:row>0</xdr:row>
          <xdr:rowOff>57150</xdr:rowOff>
        </xdr:from>
        <xdr:to>
          <xdr:col>2</xdr:col>
          <xdr:colOff>342900</xdr:colOff>
          <xdr:row>3</xdr:row>
          <xdr:rowOff>180975</xdr:rowOff>
        </xdr:to>
        <xdr:sp macro="" textlink="">
          <xdr:nvSpPr>
            <xdr:cNvPr id="16385" name="Object 1" hidden="1">
              <a:extLst>
                <a:ext uri="{63B3BB69-23CF-44E3-9099-C40C66FF867C}">
                  <a14:compatExt spid="_x0000_s16385"/>
                </a:ext>
                <a:ext uri="{FF2B5EF4-FFF2-40B4-BE49-F238E27FC236}">
                  <a16:creationId xmlns:a16="http://schemas.microsoft.com/office/drawing/2014/main" xmlns="" id="{00000000-0008-0000-03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17</xdr:row>
          <xdr:rowOff>38100</xdr:rowOff>
        </xdr:from>
        <xdr:to>
          <xdr:col>2</xdr:col>
          <xdr:colOff>304800</xdr:colOff>
          <xdr:row>20</xdr:row>
          <xdr:rowOff>161925</xdr:rowOff>
        </xdr:to>
        <xdr:sp macro="" textlink="">
          <xdr:nvSpPr>
            <xdr:cNvPr id="16386" name="Object 2" hidden="1">
              <a:extLst>
                <a:ext uri="{63B3BB69-23CF-44E3-9099-C40C66FF867C}">
                  <a14:compatExt spid="_x0000_s16386"/>
                </a:ext>
                <a:ext uri="{FF2B5EF4-FFF2-40B4-BE49-F238E27FC236}">
                  <a16:creationId xmlns:a16="http://schemas.microsoft.com/office/drawing/2014/main" xmlns="" id="{00000000-0008-0000-03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32</xdr:row>
          <xdr:rowOff>104775</xdr:rowOff>
        </xdr:from>
        <xdr:to>
          <xdr:col>2</xdr:col>
          <xdr:colOff>285750</xdr:colOff>
          <xdr:row>35</xdr:row>
          <xdr:rowOff>219075</xdr:rowOff>
        </xdr:to>
        <xdr:sp macro="" textlink="">
          <xdr:nvSpPr>
            <xdr:cNvPr id="16387" name="Object 3" hidden="1">
              <a:extLst>
                <a:ext uri="{63B3BB69-23CF-44E3-9099-C40C66FF867C}">
                  <a14:compatExt spid="_x0000_s16387"/>
                </a:ext>
                <a:ext uri="{FF2B5EF4-FFF2-40B4-BE49-F238E27FC236}">
                  <a16:creationId xmlns:a16="http://schemas.microsoft.com/office/drawing/2014/main" xmlns="" id="{00000000-0008-0000-0300-00000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49</xdr:row>
          <xdr:rowOff>47625</xdr:rowOff>
        </xdr:from>
        <xdr:to>
          <xdr:col>2</xdr:col>
          <xdr:colOff>342900</xdr:colOff>
          <xdr:row>52</xdr:row>
          <xdr:rowOff>171450</xdr:rowOff>
        </xdr:to>
        <xdr:sp macro="" textlink="">
          <xdr:nvSpPr>
            <xdr:cNvPr id="16388" name="Object 4" hidden="1">
              <a:extLst>
                <a:ext uri="{63B3BB69-23CF-44E3-9099-C40C66FF867C}">
                  <a14:compatExt spid="_x0000_s16388"/>
                </a:ext>
                <a:ext uri="{FF2B5EF4-FFF2-40B4-BE49-F238E27FC236}">
                  <a16:creationId xmlns:a16="http://schemas.microsoft.com/office/drawing/2014/main" xmlns="" id="{00000000-0008-0000-03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81</xdr:row>
          <xdr:rowOff>76200</xdr:rowOff>
        </xdr:from>
        <xdr:to>
          <xdr:col>2</xdr:col>
          <xdr:colOff>314325</xdr:colOff>
          <xdr:row>84</xdr:row>
          <xdr:rowOff>200025</xdr:rowOff>
        </xdr:to>
        <xdr:sp macro="" textlink="">
          <xdr:nvSpPr>
            <xdr:cNvPr id="16389" name="Object 5" hidden="1">
              <a:extLst>
                <a:ext uri="{63B3BB69-23CF-44E3-9099-C40C66FF867C}">
                  <a14:compatExt spid="_x0000_s16389"/>
                </a:ext>
                <a:ext uri="{FF2B5EF4-FFF2-40B4-BE49-F238E27FC236}">
                  <a16:creationId xmlns:a16="http://schemas.microsoft.com/office/drawing/2014/main" xmlns="" id="{00000000-0008-0000-03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113</xdr:row>
          <xdr:rowOff>47625</xdr:rowOff>
        </xdr:from>
        <xdr:to>
          <xdr:col>2</xdr:col>
          <xdr:colOff>323850</xdr:colOff>
          <xdr:row>116</xdr:row>
          <xdr:rowOff>171450</xdr:rowOff>
        </xdr:to>
        <xdr:sp macro="" textlink="">
          <xdr:nvSpPr>
            <xdr:cNvPr id="16390" name="Object 6" hidden="1">
              <a:extLst>
                <a:ext uri="{63B3BB69-23CF-44E3-9099-C40C66FF867C}">
                  <a14:compatExt spid="_x0000_s16390"/>
                </a:ext>
                <a:ext uri="{FF2B5EF4-FFF2-40B4-BE49-F238E27FC236}">
                  <a16:creationId xmlns:a16="http://schemas.microsoft.com/office/drawing/2014/main" xmlns="" id="{00000000-0008-0000-03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76200</xdr:colOff>
          <xdr:row>64</xdr:row>
          <xdr:rowOff>104775</xdr:rowOff>
        </xdr:from>
        <xdr:to>
          <xdr:col>2</xdr:col>
          <xdr:colOff>352425</xdr:colOff>
          <xdr:row>67</xdr:row>
          <xdr:rowOff>209550</xdr:rowOff>
        </xdr:to>
        <xdr:sp macro="" textlink="">
          <xdr:nvSpPr>
            <xdr:cNvPr id="16391" name="Object 7" hidden="1">
              <a:extLst>
                <a:ext uri="{63B3BB69-23CF-44E3-9099-C40C66FF867C}">
                  <a14:compatExt spid="_x0000_s16391"/>
                </a:ext>
                <a:ext uri="{FF2B5EF4-FFF2-40B4-BE49-F238E27FC236}">
                  <a16:creationId xmlns:a16="http://schemas.microsoft.com/office/drawing/2014/main" xmlns="" id="{00000000-0008-0000-0300-00000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85725</xdr:colOff>
          <xdr:row>128</xdr:row>
          <xdr:rowOff>104775</xdr:rowOff>
        </xdr:from>
        <xdr:to>
          <xdr:col>2</xdr:col>
          <xdr:colOff>314325</xdr:colOff>
          <xdr:row>131</xdr:row>
          <xdr:rowOff>209550</xdr:rowOff>
        </xdr:to>
        <xdr:sp macro="" textlink="">
          <xdr:nvSpPr>
            <xdr:cNvPr id="16392" name="Object 8" hidden="1">
              <a:extLst>
                <a:ext uri="{63B3BB69-23CF-44E3-9099-C40C66FF867C}">
                  <a14:compatExt spid="_x0000_s16392"/>
                </a:ext>
                <a:ext uri="{FF2B5EF4-FFF2-40B4-BE49-F238E27FC236}">
                  <a16:creationId xmlns:a16="http://schemas.microsoft.com/office/drawing/2014/main" xmlns="" id="{00000000-0008-0000-0300-00000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96</xdr:row>
          <xdr:rowOff>104775</xdr:rowOff>
        </xdr:from>
        <xdr:to>
          <xdr:col>2</xdr:col>
          <xdr:colOff>314325</xdr:colOff>
          <xdr:row>99</xdr:row>
          <xdr:rowOff>219075</xdr:rowOff>
        </xdr:to>
        <xdr:sp macro="" textlink="">
          <xdr:nvSpPr>
            <xdr:cNvPr id="16393" name="Object 9" hidden="1">
              <a:extLst>
                <a:ext uri="{63B3BB69-23CF-44E3-9099-C40C66FF867C}">
                  <a14:compatExt spid="_x0000_s16393"/>
                </a:ext>
                <a:ext uri="{FF2B5EF4-FFF2-40B4-BE49-F238E27FC236}">
                  <a16:creationId xmlns:a16="http://schemas.microsoft.com/office/drawing/2014/main" xmlns="" id="{00000000-0008-0000-0300-00000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145</xdr:row>
          <xdr:rowOff>47625</xdr:rowOff>
        </xdr:from>
        <xdr:to>
          <xdr:col>2</xdr:col>
          <xdr:colOff>342900</xdr:colOff>
          <xdr:row>148</xdr:row>
          <xdr:rowOff>171450</xdr:rowOff>
        </xdr:to>
        <xdr:sp macro="" textlink="">
          <xdr:nvSpPr>
            <xdr:cNvPr id="16394" name="Object 10" hidden="1">
              <a:extLst>
                <a:ext uri="{63B3BB69-23CF-44E3-9099-C40C66FF867C}">
                  <a14:compatExt spid="_x0000_s16394"/>
                </a:ext>
                <a:ext uri="{FF2B5EF4-FFF2-40B4-BE49-F238E27FC236}">
                  <a16:creationId xmlns:a16="http://schemas.microsoft.com/office/drawing/2014/main" xmlns="" id="{00000000-0008-0000-0300-00001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160</xdr:row>
          <xdr:rowOff>104775</xdr:rowOff>
        </xdr:from>
        <xdr:to>
          <xdr:col>2</xdr:col>
          <xdr:colOff>285750</xdr:colOff>
          <xdr:row>163</xdr:row>
          <xdr:rowOff>219075</xdr:rowOff>
        </xdr:to>
        <xdr:sp macro="" textlink="">
          <xdr:nvSpPr>
            <xdr:cNvPr id="16395" name="Object 11" hidden="1">
              <a:extLst>
                <a:ext uri="{63B3BB69-23CF-44E3-9099-C40C66FF867C}">
                  <a14:compatExt spid="_x0000_s16395"/>
                </a:ext>
                <a:ext uri="{FF2B5EF4-FFF2-40B4-BE49-F238E27FC236}">
                  <a16:creationId xmlns:a16="http://schemas.microsoft.com/office/drawing/2014/main" xmlns="" id="{00000000-0008-0000-0300-00001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177</xdr:row>
          <xdr:rowOff>47625</xdr:rowOff>
        </xdr:from>
        <xdr:to>
          <xdr:col>2</xdr:col>
          <xdr:colOff>323850</xdr:colOff>
          <xdr:row>180</xdr:row>
          <xdr:rowOff>171450</xdr:rowOff>
        </xdr:to>
        <xdr:sp macro="" textlink="">
          <xdr:nvSpPr>
            <xdr:cNvPr id="16396" name="Object 12" hidden="1">
              <a:extLst>
                <a:ext uri="{63B3BB69-23CF-44E3-9099-C40C66FF867C}">
                  <a14:compatExt spid="_x0000_s16396"/>
                </a:ext>
                <a:ext uri="{FF2B5EF4-FFF2-40B4-BE49-F238E27FC236}">
                  <a16:creationId xmlns:a16="http://schemas.microsoft.com/office/drawing/2014/main" xmlns="" id="{00000000-0008-0000-0300-00001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209</xdr:row>
          <xdr:rowOff>47625</xdr:rowOff>
        </xdr:from>
        <xdr:to>
          <xdr:col>2</xdr:col>
          <xdr:colOff>314325</xdr:colOff>
          <xdr:row>212</xdr:row>
          <xdr:rowOff>171450</xdr:rowOff>
        </xdr:to>
        <xdr:sp macro="" textlink="">
          <xdr:nvSpPr>
            <xdr:cNvPr id="16397" name="Object 13" hidden="1">
              <a:extLst>
                <a:ext uri="{63B3BB69-23CF-44E3-9099-C40C66FF867C}">
                  <a14:compatExt spid="_x0000_s16397"/>
                </a:ext>
                <a:ext uri="{FF2B5EF4-FFF2-40B4-BE49-F238E27FC236}">
                  <a16:creationId xmlns:a16="http://schemas.microsoft.com/office/drawing/2014/main" xmlns="" id="{00000000-0008-0000-0300-00001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241</xdr:row>
          <xdr:rowOff>47625</xdr:rowOff>
        </xdr:from>
        <xdr:to>
          <xdr:col>2</xdr:col>
          <xdr:colOff>342900</xdr:colOff>
          <xdr:row>244</xdr:row>
          <xdr:rowOff>171450</xdr:rowOff>
        </xdr:to>
        <xdr:sp macro="" textlink="">
          <xdr:nvSpPr>
            <xdr:cNvPr id="16398" name="Object 14" hidden="1">
              <a:extLst>
                <a:ext uri="{63B3BB69-23CF-44E3-9099-C40C66FF867C}">
                  <a14:compatExt spid="_x0000_s16398"/>
                </a:ext>
                <a:ext uri="{FF2B5EF4-FFF2-40B4-BE49-F238E27FC236}">
                  <a16:creationId xmlns:a16="http://schemas.microsoft.com/office/drawing/2014/main" xmlns="" id="{00000000-0008-0000-0300-00001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114300</xdr:colOff>
          <xdr:row>192</xdr:row>
          <xdr:rowOff>104775</xdr:rowOff>
        </xdr:from>
        <xdr:to>
          <xdr:col>2</xdr:col>
          <xdr:colOff>257175</xdr:colOff>
          <xdr:row>195</xdr:row>
          <xdr:rowOff>209550</xdr:rowOff>
        </xdr:to>
        <xdr:sp macro="" textlink="">
          <xdr:nvSpPr>
            <xdr:cNvPr id="16399" name="Object 15" hidden="1">
              <a:extLst>
                <a:ext uri="{63B3BB69-23CF-44E3-9099-C40C66FF867C}">
                  <a14:compatExt spid="_x0000_s16399"/>
                </a:ext>
                <a:ext uri="{FF2B5EF4-FFF2-40B4-BE49-F238E27FC236}">
                  <a16:creationId xmlns:a16="http://schemas.microsoft.com/office/drawing/2014/main" xmlns="" id="{00000000-0008-0000-0300-00001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224</xdr:row>
          <xdr:rowOff>104775</xdr:rowOff>
        </xdr:from>
        <xdr:to>
          <xdr:col>2</xdr:col>
          <xdr:colOff>285750</xdr:colOff>
          <xdr:row>227</xdr:row>
          <xdr:rowOff>219075</xdr:rowOff>
        </xdr:to>
        <xdr:sp macro="" textlink="">
          <xdr:nvSpPr>
            <xdr:cNvPr id="16400" name="Object 16" hidden="1">
              <a:extLst>
                <a:ext uri="{63B3BB69-23CF-44E3-9099-C40C66FF867C}">
                  <a14:compatExt spid="_x0000_s16400"/>
                </a:ext>
                <a:ext uri="{FF2B5EF4-FFF2-40B4-BE49-F238E27FC236}">
                  <a16:creationId xmlns:a16="http://schemas.microsoft.com/office/drawing/2014/main" xmlns="" id="{00000000-0008-0000-0300-00001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16401" name="Object 17" hidden="1">
              <a:extLst>
                <a:ext uri="{63B3BB69-23CF-44E3-9099-C40C66FF867C}">
                  <a14:compatExt spid="_x0000_s16401"/>
                </a:ext>
                <a:ext uri="{FF2B5EF4-FFF2-40B4-BE49-F238E27FC236}">
                  <a16:creationId xmlns:a16="http://schemas.microsoft.com/office/drawing/2014/main" xmlns="" id="{00000000-0008-0000-0300-00004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38100</xdr:colOff>
          <xdr:row>0</xdr:row>
          <xdr:rowOff>57150</xdr:rowOff>
        </xdr:from>
        <xdr:to>
          <xdr:col>11</xdr:col>
          <xdr:colOff>361950</xdr:colOff>
          <xdr:row>3</xdr:row>
          <xdr:rowOff>180975</xdr:rowOff>
        </xdr:to>
        <xdr:sp macro="" textlink="">
          <xdr:nvSpPr>
            <xdr:cNvPr id="16402" name="Object 18" hidden="1">
              <a:extLst>
                <a:ext uri="{63B3BB69-23CF-44E3-9099-C40C66FF867C}">
                  <a14:compatExt spid="_x0000_s16402"/>
                </a:ext>
                <a:ext uri="{FF2B5EF4-FFF2-40B4-BE49-F238E27FC236}">
                  <a16:creationId xmlns:a16="http://schemas.microsoft.com/office/drawing/2014/main" xmlns="" id="{00000000-0008-0000-0300-00001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76200</xdr:colOff>
          <xdr:row>17</xdr:row>
          <xdr:rowOff>76200</xdr:rowOff>
        </xdr:from>
        <xdr:to>
          <xdr:col>11</xdr:col>
          <xdr:colOff>352425</xdr:colOff>
          <xdr:row>20</xdr:row>
          <xdr:rowOff>200025</xdr:rowOff>
        </xdr:to>
        <xdr:sp macro="" textlink="">
          <xdr:nvSpPr>
            <xdr:cNvPr id="16403" name="Object 19" hidden="1">
              <a:extLst>
                <a:ext uri="{63B3BB69-23CF-44E3-9099-C40C66FF867C}">
                  <a14:compatExt spid="_x0000_s16403"/>
                </a:ext>
                <a:ext uri="{FF2B5EF4-FFF2-40B4-BE49-F238E27FC236}">
                  <a16:creationId xmlns:a16="http://schemas.microsoft.com/office/drawing/2014/main" xmlns="" id="{00000000-0008-0000-0300-00001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49</xdr:row>
          <xdr:rowOff>47625</xdr:rowOff>
        </xdr:from>
        <xdr:to>
          <xdr:col>11</xdr:col>
          <xdr:colOff>428625</xdr:colOff>
          <xdr:row>52</xdr:row>
          <xdr:rowOff>171450</xdr:rowOff>
        </xdr:to>
        <xdr:sp macro="" textlink="">
          <xdr:nvSpPr>
            <xdr:cNvPr id="16404" name="Object 20" hidden="1">
              <a:extLst>
                <a:ext uri="{63B3BB69-23CF-44E3-9099-C40C66FF867C}">
                  <a14:compatExt spid="_x0000_s16404"/>
                </a:ext>
                <a:ext uri="{FF2B5EF4-FFF2-40B4-BE49-F238E27FC236}">
                  <a16:creationId xmlns:a16="http://schemas.microsoft.com/office/drawing/2014/main" xmlns="" id="{00000000-0008-0000-0300-00001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81</xdr:row>
          <xdr:rowOff>47625</xdr:rowOff>
        </xdr:from>
        <xdr:to>
          <xdr:col>11</xdr:col>
          <xdr:colOff>228600</xdr:colOff>
          <xdr:row>84</xdr:row>
          <xdr:rowOff>171450</xdr:rowOff>
        </xdr:to>
        <xdr:sp macro="" textlink="">
          <xdr:nvSpPr>
            <xdr:cNvPr id="16405" name="Object 21" hidden="1">
              <a:extLst>
                <a:ext uri="{63B3BB69-23CF-44E3-9099-C40C66FF867C}">
                  <a14:compatExt spid="_x0000_s16405"/>
                </a:ext>
                <a:ext uri="{FF2B5EF4-FFF2-40B4-BE49-F238E27FC236}">
                  <a16:creationId xmlns:a16="http://schemas.microsoft.com/office/drawing/2014/main" xmlns="" id="{00000000-0008-0000-0300-00001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64</xdr:row>
          <xdr:rowOff>104775</xdr:rowOff>
        </xdr:from>
        <xdr:to>
          <xdr:col>11</xdr:col>
          <xdr:colOff>381000</xdr:colOff>
          <xdr:row>67</xdr:row>
          <xdr:rowOff>209550</xdr:rowOff>
        </xdr:to>
        <xdr:sp macro="" textlink="">
          <xdr:nvSpPr>
            <xdr:cNvPr id="16406" name="Object 22" hidden="1">
              <a:extLst>
                <a:ext uri="{63B3BB69-23CF-44E3-9099-C40C66FF867C}">
                  <a14:compatExt spid="_x0000_s16406"/>
                </a:ext>
                <a:ext uri="{FF2B5EF4-FFF2-40B4-BE49-F238E27FC236}">
                  <a16:creationId xmlns:a16="http://schemas.microsoft.com/office/drawing/2014/main" xmlns="" id="{00000000-0008-0000-0300-00001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38100</xdr:colOff>
          <xdr:row>32</xdr:row>
          <xdr:rowOff>57150</xdr:rowOff>
        </xdr:from>
        <xdr:to>
          <xdr:col>11</xdr:col>
          <xdr:colOff>361950</xdr:colOff>
          <xdr:row>35</xdr:row>
          <xdr:rowOff>180975</xdr:rowOff>
        </xdr:to>
        <xdr:sp macro="" textlink="">
          <xdr:nvSpPr>
            <xdr:cNvPr id="16407" name="Object 23" hidden="1">
              <a:extLst>
                <a:ext uri="{63B3BB69-23CF-44E3-9099-C40C66FF867C}">
                  <a14:compatExt spid="_x0000_s16407"/>
                </a:ext>
                <a:ext uri="{FF2B5EF4-FFF2-40B4-BE49-F238E27FC236}">
                  <a16:creationId xmlns:a16="http://schemas.microsoft.com/office/drawing/2014/main" xmlns="" id="{00000000-0008-0000-0300-00002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49</xdr:row>
          <xdr:rowOff>47625</xdr:rowOff>
        </xdr:from>
        <xdr:to>
          <xdr:col>11</xdr:col>
          <xdr:colOff>257175</xdr:colOff>
          <xdr:row>52</xdr:row>
          <xdr:rowOff>171450</xdr:rowOff>
        </xdr:to>
        <xdr:sp macro="" textlink="">
          <xdr:nvSpPr>
            <xdr:cNvPr id="16408" name="Object 24" hidden="1">
              <a:extLst>
                <a:ext uri="{63B3BB69-23CF-44E3-9099-C40C66FF867C}">
                  <a14:compatExt spid="_x0000_s16408"/>
                </a:ext>
                <a:ext uri="{FF2B5EF4-FFF2-40B4-BE49-F238E27FC236}">
                  <a16:creationId xmlns:a16="http://schemas.microsoft.com/office/drawing/2014/main" xmlns="" id="{00000000-0008-0000-0300-00002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113</xdr:row>
          <xdr:rowOff>47625</xdr:rowOff>
        </xdr:from>
        <xdr:to>
          <xdr:col>11</xdr:col>
          <xdr:colOff>323850</xdr:colOff>
          <xdr:row>116</xdr:row>
          <xdr:rowOff>171450</xdr:rowOff>
        </xdr:to>
        <xdr:sp macro="" textlink="">
          <xdr:nvSpPr>
            <xdr:cNvPr id="16409" name="Object 25" hidden="1">
              <a:extLst>
                <a:ext uri="{63B3BB69-23CF-44E3-9099-C40C66FF867C}">
                  <a14:compatExt spid="_x0000_s16409"/>
                </a:ext>
                <a:ext uri="{FF2B5EF4-FFF2-40B4-BE49-F238E27FC236}">
                  <a16:creationId xmlns:a16="http://schemas.microsoft.com/office/drawing/2014/main" xmlns="" id="{00000000-0008-0000-0300-00003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96</xdr:row>
          <xdr:rowOff>104775</xdr:rowOff>
        </xdr:from>
        <xdr:to>
          <xdr:col>11</xdr:col>
          <xdr:colOff>342900</xdr:colOff>
          <xdr:row>99</xdr:row>
          <xdr:rowOff>209550</xdr:rowOff>
        </xdr:to>
        <xdr:sp macro="" textlink="">
          <xdr:nvSpPr>
            <xdr:cNvPr id="16410" name="Object 26" hidden="1">
              <a:extLst>
                <a:ext uri="{63B3BB69-23CF-44E3-9099-C40C66FF867C}">
                  <a14:compatExt spid="_x0000_s16410"/>
                </a:ext>
                <a:ext uri="{FF2B5EF4-FFF2-40B4-BE49-F238E27FC236}">
                  <a16:creationId xmlns:a16="http://schemas.microsoft.com/office/drawing/2014/main" xmlns="" id="{00000000-0008-0000-0300-00003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145</xdr:row>
          <xdr:rowOff>47625</xdr:rowOff>
        </xdr:from>
        <xdr:to>
          <xdr:col>11</xdr:col>
          <xdr:colOff>371475</xdr:colOff>
          <xdr:row>148</xdr:row>
          <xdr:rowOff>171450</xdr:rowOff>
        </xdr:to>
        <xdr:sp macro="" textlink="">
          <xdr:nvSpPr>
            <xdr:cNvPr id="16411" name="Object 27" hidden="1">
              <a:extLst>
                <a:ext uri="{63B3BB69-23CF-44E3-9099-C40C66FF867C}">
                  <a14:compatExt spid="_x0000_s16411"/>
                </a:ext>
                <a:ext uri="{FF2B5EF4-FFF2-40B4-BE49-F238E27FC236}">
                  <a16:creationId xmlns:a16="http://schemas.microsoft.com/office/drawing/2014/main" xmlns="" id="{00000000-0008-0000-0300-00003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128</xdr:row>
          <xdr:rowOff>104775</xdr:rowOff>
        </xdr:from>
        <xdr:to>
          <xdr:col>11</xdr:col>
          <xdr:colOff>352425</xdr:colOff>
          <xdr:row>131</xdr:row>
          <xdr:rowOff>209550</xdr:rowOff>
        </xdr:to>
        <xdr:sp macro="" textlink="">
          <xdr:nvSpPr>
            <xdr:cNvPr id="16412" name="Object 28" hidden="1">
              <a:extLst>
                <a:ext uri="{63B3BB69-23CF-44E3-9099-C40C66FF867C}">
                  <a14:compatExt spid="_x0000_s16412"/>
                </a:ext>
                <a:ext uri="{FF2B5EF4-FFF2-40B4-BE49-F238E27FC236}">
                  <a16:creationId xmlns:a16="http://schemas.microsoft.com/office/drawing/2014/main" xmlns="" id="{00000000-0008-0000-0300-00003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177</xdr:row>
          <xdr:rowOff>47625</xdr:rowOff>
        </xdr:from>
        <xdr:to>
          <xdr:col>11</xdr:col>
          <xdr:colOff>381000</xdr:colOff>
          <xdr:row>180</xdr:row>
          <xdr:rowOff>171450</xdr:rowOff>
        </xdr:to>
        <xdr:sp macro="" textlink="">
          <xdr:nvSpPr>
            <xdr:cNvPr id="16413" name="Object 29" hidden="1">
              <a:extLst>
                <a:ext uri="{63B3BB69-23CF-44E3-9099-C40C66FF867C}">
                  <a14:compatExt spid="_x0000_s16413"/>
                </a:ext>
                <a:ext uri="{FF2B5EF4-FFF2-40B4-BE49-F238E27FC236}">
                  <a16:creationId xmlns:a16="http://schemas.microsoft.com/office/drawing/2014/main" xmlns="" id="{00000000-0008-0000-0300-00003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160</xdr:row>
          <xdr:rowOff>104775</xdr:rowOff>
        </xdr:from>
        <xdr:to>
          <xdr:col>11</xdr:col>
          <xdr:colOff>342900</xdr:colOff>
          <xdr:row>163</xdr:row>
          <xdr:rowOff>209550</xdr:rowOff>
        </xdr:to>
        <xdr:sp macro="" textlink="">
          <xdr:nvSpPr>
            <xdr:cNvPr id="16414" name="Object 30" hidden="1">
              <a:extLst>
                <a:ext uri="{63B3BB69-23CF-44E3-9099-C40C66FF867C}">
                  <a14:compatExt spid="_x0000_s16414"/>
                </a:ext>
                <a:ext uri="{FF2B5EF4-FFF2-40B4-BE49-F238E27FC236}">
                  <a16:creationId xmlns:a16="http://schemas.microsoft.com/office/drawing/2014/main" xmlns="" id="{00000000-0008-0000-0300-00003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209</xdr:row>
          <xdr:rowOff>47625</xdr:rowOff>
        </xdr:from>
        <xdr:to>
          <xdr:col>11</xdr:col>
          <xdr:colOff>314325</xdr:colOff>
          <xdr:row>212</xdr:row>
          <xdr:rowOff>171450</xdr:rowOff>
        </xdr:to>
        <xdr:sp macro="" textlink="">
          <xdr:nvSpPr>
            <xdr:cNvPr id="16415" name="Object 31" hidden="1">
              <a:extLst>
                <a:ext uri="{63B3BB69-23CF-44E3-9099-C40C66FF867C}">
                  <a14:compatExt spid="_x0000_s16415"/>
                </a:ext>
                <a:ext uri="{FF2B5EF4-FFF2-40B4-BE49-F238E27FC236}">
                  <a16:creationId xmlns:a16="http://schemas.microsoft.com/office/drawing/2014/main" xmlns="" id="{00000000-0008-0000-0300-00003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192</xdr:row>
          <xdr:rowOff>104775</xdr:rowOff>
        </xdr:from>
        <xdr:to>
          <xdr:col>11</xdr:col>
          <xdr:colOff>371475</xdr:colOff>
          <xdr:row>195</xdr:row>
          <xdr:rowOff>209550</xdr:rowOff>
        </xdr:to>
        <xdr:sp macro="" textlink="">
          <xdr:nvSpPr>
            <xdr:cNvPr id="16416" name="Object 32" hidden="1">
              <a:extLst>
                <a:ext uri="{63B3BB69-23CF-44E3-9099-C40C66FF867C}">
                  <a14:compatExt spid="_x0000_s16416"/>
                </a:ext>
                <a:ext uri="{FF2B5EF4-FFF2-40B4-BE49-F238E27FC236}">
                  <a16:creationId xmlns:a16="http://schemas.microsoft.com/office/drawing/2014/main" xmlns="" id="{00000000-0008-0000-0300-00003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241</xdr:row>
          <xdr:rowOff>47625</xdr:rowOff>
        </xdr:from>
        <xdr:to>
          <xdr:col>11</xdr:col>
          <xdr:colOff>323850</xdr:colOff>
          <xdr:row>244</xdr:row>
          <xdr:rowOff>171450</xdr:rowOff>
        </xdr:to>
        <xdr:sp macro="" textlink="">
          <xdr:nvSpPr>
            <xdr:cNvPr id="16417" name="Object 33" hidden="1">
              <a:extLst>
                <a:ext uri="{63B3BB69-23CF-44E3-9099-C40C66FF867C}">
                  <a14:compatExt spid="_x0000_s16417"/>
                </a:ext>
                <a:ext uri="{FF2B5EF4-FFF2-40B4-BE49-F238E27FC236}">
                  <a16:creationId xmlns:a16="http://schemas.microsoft.com/office/drawing/2014/main" xmlns="" id="{00000000-0008-0000-0300-00003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224</xdr:row>
          <xdr:rowOff>104775</xdr:rowOff>
        </xdr:from>
        <xdr:to>
          <xdr:col>11</xdr:col>
          <xdr:colOff>352425</xdr:colOff>
          <xdr:row>227</xdr:row>
          <xdr:rowOff>209550</xdr:rowOff>
        </xdr:to>
        <xdr:sp macro="" textlink="">
          <xdr:nvSpPr>
            <xdr:cNvPr id="16418" name="Object 34" hidden="1">
              <a:extLst>
                <a:ext uri="{63B3BB69-23CF-44E3-9099-C40C66FF867C}">
                  <a14:compatExt spid="_x0000_s16418"/>
                </a:ext>
                <a:ext uri="{FF2B5EF4-FFF2-40B4-BE49-F238E27FC236}">
                  <a16:creationId xmlns:a16="http://schemas.microsoft.com/office/drawing/2014/main" xmlns="" id="{00000000-0008-0000-0300-00003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47625</xdr:colOff>
          <xdr:row>0</xdr:row>
          <xdr:rowOff>57150</xdr:rowOff>
        </xdr:from>
        <xdr:to>
          <xdr:col>20</xdr:col>
          <xdr:colOff>581025</xdr:colOff>
          <xdr:row>3</xdr:row>
          <xdr:rowOff>180975</xdr:rowOff>
        </xdr:to>
        <xdr:sp macro="" textlink="">
          <xdr:nvSpPr>
            <xdr:cNvPr id="16419" name="Object 35" hidden="1">
              <a:extLst>
                <a:ext uri="{63B3BB69-23CF-44E3-9099-C40C66FF867C}">
                  <a14:compatExt spid="_x0000_s16419"/>
                </a:ext>
                <a:ext uri="{FF2B5EF4-FFF2-40B4-BE49-F238E27FC236}">
                  <a16:creationId xmlns:a16="http://schemas.microsoft.com/office/drawing/2014/main" xmlns="" id="{00000000-0008-0000-0300-00003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47625</xdr:colOff>
          <xdr:row>17</xdr:row>
          <xdr:rowOff>57150</xdr:rowOff>
        </xdr:from>
        <xdr:to>
          <xdr:col>20</xdr:col>
          <xdr:colOff>581025</xdr:colOff>
          <xdr:row>20</xdr:row>
          <xdr:rowOff>180975</xdr:rowOff>
        </xdr:to>
        <xdr:sp macro="" textlink="">
          <xdr:nvSpPr>
            <xdr:cNvPr id="16420" name="Object 36" hidden="1">
              <a:extLst>
                <a:ext uri="{63B3BB69-23CF-44E3-9099-C40C66FF867C}">
                  <a14:compatExt spid="_x0000_s16420"/>
                </a:ext>
                <a:ext uri="{FF2B5EF4-FFF2-40B4-BE49-F238E27FC236}">
                  <a16:creationId xmlns:a16="http://schemas.microsoft.com/office/drawing/2014/main" xmlns="" id="{00000000-0008-0000-0300-00005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64</xdr:row>
          <xdr:rowOff>95250</xdr:rowOff>
        </xdr:from>
        <xdr:to>
          <xdr:col>20</xdr:col>
          <xdr:colOff>552450</xdr:colOff>
          <xdr:row>67</xdr:row>
          <xdr:rowOff>200025</xdr:rowOff>
        </xdr:to>
        <xdr:sp macro="" textlink="">
          <xdr:nvSpPr>
            <xdr:cNvPr id="16421" name="Object 37" hidden="1">
              <a:extLst>
                <a:ext uri="{63B3BB69-23CF-44E3-9099-C40C66FF867C}">
                  <a14:compatExt spid="_x0000_s16421"/>
                </a:ext>
                <a:ext uri="{FF2B5EF4-FFF2-40B4-BE49-F238E27FC236}">
                  <a16:creationId xmlns:a16="http://schemas.microsoft.com/office/drawing/2014/main" xmlns="" id="{00000000-0008-0000-0300-00005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81</xdr:row>
          <xdr:rowOff>95250</xdr:rowOff>
        </xdr:from>
        <xdr:to>
          <xdr:col>20</xdr:col>
          <xdr:colOff>552450</xdr:colOff>
          <xdr:row>84</xdr:row>
          <xdr:rowOff>200025</xdr:rowOff>
        </xdr:to>
        <xdr:sp macro="" textlink="">
          <xdr:nvSpPr>
            <xdr:cNvPr id="16422" name="Object 38" hidden="1">
              <a:extLst>
                <a:ext uri="{63B3BB69-23CF-44E3-9099-C40C66FF867C}">
                  <a14:compatExt spid="_x0000_s16422"/>
                </a:ext>
                <a:ext uri="{FF2B5EF4-FFF2-40B4-BE49-F238E27FC236}">
                  <a16:creationId xmlns:a16="http://schemas.microsoft.com/office/drawing/2014/main" xmlns="" id="{00000000-0008-0000-0300-00005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113</xdr:row>
          <xdr:rowOff>47625</xdr:rowOff>
        </xdr:from>
        <xdr:to>
          <xdr:col>20</xdr:col>
          <xdr:colOff>428625</xdr:colOff>
          <xdr:row>116</xdr:row>
          <xdr:rowOff>171450</xdr:rowOff>
        </xdr:to>
        <xdr:sp macro="" textlink="">
          <xdr:nvSpPr>
            <xdr:cNvPr id="16423" name="Object 39" hidden="1">
              <a:extLst>
                <a:ext uri="{63B3BB69-23CF-44E3-9099-C40C66FF867C}">
                  <a14:compatExt spid="_x0000_s16423"/>
                </a:ext>
                <a:ext uri="{FF2B5EF4-FFF2-40B4-BE49-F238E27FC236}">
                  <a16:creationId xmlns:a16="http://schemas.microsoft.com/office/drawing/2014/main" xmlns="" id="{00000000-0008-0000-0300-00004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96</xdr:row>
          <xdr:rowOff>95250</xdr:rowOff>
        </xdr:from>
        <xdr:to>
          <xdr:col>20</xdr:col>
          <xdr:colOff>552450</xdr:colOff>
          <xdr:row>99</xdr:row>
          <xdr:rowOff>200025</xdr:rowOff>
        </xdr:to>
        <xdr:sp macro="" textlink="">
          <xdr:nvSpPr>
            <xdr:cNvPr id="16424" name="Object 40" hidden="1">
              <a:extLst>
                <a:ext uri="{63B3BB69-23CF-44E3-9099-C40C66FF867C}">
                  <a14:compatExt spid="_x0000_s16424"/>
                </a:ext>
                <a:ext uri="{FF2B5EF4-FFF2-40B4-BE49-F238E27FC236}">
                  <a16:creationId xmlns:a16="http://schemas.microsoft.com/office/drawing/2014/main" xmlns="" id="{00000000-0008-0000-0300-00005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113</xdr:row>
          <xdr:rowOff>95250</xdr:rowOff>
        </xdr:from>
        <xdr:to>
          <xdr:col>20</xdr:col>
          <xdr:colOff>552450</xdr:colOff>
          <xdr:row>116</xdr:row>
          <xdr:rowOff>200025</xdr:rowOff>
        </xdr:to>
        <xdr:sp macro="" textlink="">
          <xdr:nvSpPr>
            <xdr:cNvPr id="16425" name="Object 41" hidden="1">
              <a:extLst>
                <a:ext uri="{63B3BB69-23CF-44E3-9099-C40C66FF867C}">
                  <a14:compatExt spid="_x0000_s16425"/>
                </a:ext>
                <a:ext uri="{FF2B5EF4-FFF2-40B4-BE49-F238E27FC236}">
                  <a16:creationId xmlns:a16="http://schemas.microsoft.com/office/drawing/2014/main" xmlns="" id="{00000000-0008-0000-0300-00005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145</xdr:row>
          <xdr:rowOff>47625</xdr:rowOff>
        </xdr:from>
        <xdr:to>
          <xdr:col>20</xdr:col>
          <xdr:colOff>428625</xdr:colOff>
          <xdr:row>148</xdr:row>
          <xdr:rowOff>171450</xdr:rowOff>
        </xdr:to>
        <xdr:sp macro="" textlink="">
          <xdr:nvSpPr>
            <xdr:cNvPr id="16426" name="Object 42" hidden="1">
              <a:extLst>
                <a:ext uri="{63B3BB69-23CF-44E3-9099-C40C66FF867C}">
                  <a14:compatExt spid="_x0000_s16426"/>
                </a:ext>
                <a:ext uri="{FF2B5EF4-FFF2-40B4-BE49-F238E27FC236}">
                  <a16:creationId xmlns:a16="http://schemas.microsoft.com/office/drawing/2014/main" xmlns="" id="{00000000-0008-0000-0300-00004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145</xdr:row>
          <xdr:rowOff>47625</xdr:rowOff>
        </xdr:from>
        <xdr:to>
          <xdr:col>20</xdr:col>
          <xdr:colOff>428625</xdr:colOff>
          <xdr:row>148</xdr:row>
          <xdr:rowOff>171450</xdr:rowOff>
        </xdr:to>
        <xdr:sp macro="" textlink="">
          <xdr:nvSpPr>
            <xdr:cNvPr id="16427" name="Object 43" hidden="1">
              <a:extLst>
                <a:ext uri="{63B3BB69-23CF-44E3-9099-C40C66FF867C}">
                  <a14:compatExt spid="_x0000_s16427"/>
                </a:ext>
                <a:ext uri="{FF2B5EF4-FFF2-40B4-BE49-F238E27FC236}">
                  <a16:creationId xmlns:a16="http://schemas.microsoft.com/office/drawing/2014/main" xmlns="" id="{00000000-0008-0000-0300-00006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128</xdr:row>
          <xdr:rowOff>95250</xdr:rowOff>
        </xdr:from>
        <xdr:to>
          <xdr:col>20</xdr:col>
          <xdr:colOff>552450</xdr:colOff>
          <xdr:row>131</xdr:row>
          <xdr:rowOff>200025</xdr:rowOff>
        </xdr:to>
        <xdr:sp macro="" textlink="">
          <xdr:nvSpPr>
            <xdr:cNvPr id="16428" name="Object 44" hidden="1">
              <a:extLst>
                <a:ext uri="{63B3BB69-23CF-44E3-9099-C40C66FF867C}">
                  <a14:compatExt spid="_x0000_s16428"/>
                </a:ext>
                <a:ext uri="{FF2B5EF4-FFF2-40B4-BE49-F238E27FC236}">
                  <a16:creationId xmlns:a16="http://schemas.microsoft.com/office/drawing/2014/main" xmlns="" id="{00000000-0008-0000-0300-00006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145</xdr:row>
          <xdr:rowOff>95250</xdr:rowOff>
        </xdr:from>
        <xdr:to>
          <xdr:col>20</xdr:col>
          <xdr:colOff>552450</xdr:colOff>
          <xdr:row>148</xdr:row>
          <xdr:rowOff>200025</xdr:rowOff>
        </xdr:to>
        <xdr:sp macro="" textlink="">
          <xdr:nvSpPr>
            <xdr:cNvPr id="16429" name="Object 45" hidden="1">
              <a:extLst>
                <a:ext uri="{63B3BB69-23CF-44E3-9099-C40C66FF867C}">
                  <a14:compatExt spid="_x0000_s16429"/>
                </a:ext>
                <a:ext uri="{FF2B5EF4-FFF2-40B4-BE49-F238E27FC236}">
                  <a16:creationId xmlns:a16="http://schemas.microsoft.com/office/drawing/2014/main" xmlns="" id="{00000000-0008-0000-0300-00006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177</xdr:row>
          <xdr:rowOff>47625</xdr:rowOff>
        </xdr:from>
        <xdr:to>
          <xdr:col>20</xdr:col>
          <xdr:colOff>428625</xdr:colOff>
          <xdr:row>180</xdr:row>
          <xdr:rowOff>171450</xdr:rowOff>
        </xdr:to>
        <xdr:sp macro="" textlink="">
          <xdr:nvSpPr>
            <xdr:cNvPr id="16430" name="Object 46" hidden="1">
              <a:extLst>
                <a:ext uri="{63B3BB69-23CF-44E3-9099-C40C66FF867C}">
                  <a14:compatExt spid="_x0000_s16430"/>
                </a:ext>
                <a:ext uri="{FF2B5EF4-FFF2-40B4-BE49-F238E27FC236}">
                  <a16:creationId xmlns:a16="http://schemas.microsoft.com/office/drawing/2014/main" xmlns="" id="{00000000-0008-0000-0300-00004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177</xdr:row>
          <xdr:rowOff>47625</xdr:rowOff>
        </xdr:from>
        <xdr:to>
          <xdr:col>20</xdr:col>
          <xdr:colOff>428625</xdr:colOff>
          <xdr:row>180</xdr:row>
          <xdr:rowOff>171450</xdr:rowOff>
        </xdr:to>
        <xdr:sp macro="" textlink="">
          <xdr:nvSpPr>
            <xdr:cNvPr id="16431" name="Object 47" hidden="1">
              <a:extLst>
                <a:ext uri="{63B3BB69-23CF-44E3-9099-C40C66FF867C}">
                  <a14:compatExt spid="_x0000_s16431"/>
                </a:ext>
                <a:ext uri="{FF2B5EF4-FFF2-40B4-BE49-F238E27FC236}">
                  <a16:creationId xmlns:a16="http://schemas.microsoft.com/office/drawing/2014/main" xmlns="" id="{00000000-0008-0000-0300-00007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177</xdr:row>
          <xdr:rowOff>47625</xdr:rowOff>
        </xdr:from>
        <xdr:to>
          <xdr:col>20</xdr:col>
          <xdr:colOff>428625</xdr:colOff>
          <xdr:row>180</xdr:row>
          <xdr:rowOff>171450</xdr:rowOff>
        </xdr:to>
        <xdr:sp macro="" textlink="">
          <xdr:nvSpPr>
            <xdr:cNvPr id="16432" name="Object 48" hidden="1">
              <a:extLst>
                <a:ext uri="{63B3BB69-23CF-44E3-9099-C40C66FF867C}">
                  <a14:compatExt spid="_x0000_s16432"/>
                </a:ext>
                <a:ext uri="{FF2B5EF4-FFF2-40B4-BE49-F238E27FC236}">
                  <a16:creationId xmlns:a16="http://schemas.microsoft.com/office/drawing/2014/main" xmlns="" id="{00000000-0008-0000-0300-00007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160</xdr:row>
          <xdr:rowOff>95250</xdr:rowOff>
        </xdr:from>
        <xdr:to>
          <xdr:col>20</xdr:col>
          <xdr:colOff>552450</xdr:colOff>
          <xdr:row>163</xdr:row>
          <xdr:rowOff>200025</xdr:rowOff>
        </xdr:to>
        <xdr:sp macro="" textlink="">
          <xdr:nvSpPr>
            <xdr:cNvPr id="16433" name="Object 49" hidden="1">
              <a:extLst>
                <a:ext uri="{63B3BB69-23CF-44E3-9099-C40C66FF867C}">
                  <a14:compatExt spid="_x0000_s16433"/>
                </a:ext>
                <a:ext uri="{FF2B5EF4-FFF2-40B4-BE49-F238E27FC236}">
                  <a16:creationId xmlns:a16="http://schemas.microsoft.com/office/drawing/2014/main" xmlns="" id="{00000000-0008-0000-0300-00007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177</xdr:row>
          <xdr:rowOff>95250</xdr:rowOff>
        </xdr:from>
        <xdr:to>
          <xdr:col>20</xdr:col>
          <xdr:colOff>552450</xdr:colOff>
          <xdr:row>180</xdr:row>
          <xdr:rowOff>200025</xdr:rowOff>
        </xdr:to>
        <xdr:sp macro="" textlink="">
          <xdr:nvSpPr>
            <xdr:cNvPr id="16434" name="Object 50" hidden="1">
              <a:extLst>
                <a:ext uri="{63B3BB69-23CF-44E3-9099-C40C66FF867C}">
                  <a14:compatExt spid="_x0000_s16434"/>
                </a:ext>
                <a:ext uri="{FF2B5EF4-FFF2-40B4-BE49-F238E27FC236}">
                  <a16:creationId xmlns:a16="http://schemas.microsoft.com/office/drawing/2014/main" xmlns="" id="{00000000-0008-0000-0300-00007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16435" name="Object 51" hidden="1">
              <a:extLst>
                <a:ext uri="{63B3BB69-23CF-44E3-9099-C40C66FF867C}">
                  <a14:compatExt spid="_x0000_s16435"/>
                </a:ext>
                <a:ext uri="{FF2B5EF4-FFF2-40B4-BE49-F238E27FC236}">
                  <a16:creationId xmlns:a16="http://schemas.microsoft.com/office/drawing/2014/main" xmlns="" id="{00000000-0008-0000-0300-00008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16436" name="Object 52" hidden="1">
              <a:extLst>
                <a:ext uri="{63B3BB69-23CF-44E3-9099-C40C66FF867C}">
                  <a14:compatExt spid="_x0000_s16436"/>
                </a:ext>
                <a:ext uri="{FF2B5EF4-FFF2-40B4-BE49-F238E27FC236}">
                  <a16:creationId xmlns:a16="http://schemas.microsoft.com/office/drawing/2014/main" xmlns="" id="{00000000-0008-0000-0300-00008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16437" name="Object 53" hidden="1">
              <a:extLst>
                <a:ext uri="{63B3BB69-23CF-44E3-9099-C40C66FF867C}">
                  <a14:compatExt spid="_x0000_s16437"/>
                </a:ext>
                <a:ext uri="{FF2B5EF4-FFF2-40B4-BE49-F238E27FC236}">
                  <a16:creationId xmlns:a16="http://schemas.microsoft.com/office/drawing/2014/main" xmlns="" id="{00000000-0008-0000-0300-00008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16438" name="Object 54" hidden="1">
              <a:extLst>
                <a:ext uri="{63B3BB69-23CF-44E3-9099-C40C66FF867C}">
                  <a14:compatExt spid="_x0000_s16438"/>
                </a:ext>
                <a:ext uri="{FF2B5EF4-FFF2-40B4-BE49-F238E27FC236}">
                  <a16:creationId xmlns:a16="http://schemas.microsoft.com/office/drawing/2014/main" xmlns="" id="{00000000-0008-0000-0300-00008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224</xdr:row>
          <xdr:rowOff>95250</xdr:rowOff>
        </xdr:from>
        <xdr:to>
          <xdr:col>20</xdr:col>
          <xdr:colOff>552450</xdr:colOff>
          <xdr:row>227</xdr:row>
          <xdr:rowOff>200025</xdr:rowOff>
        </xdr:to>
        <xdr:sp macro="" textlink="">
          <xdr:nvSpPr>
            <xdr:cNvPr id="16439" name="Object 55" hidden="1">
              <a:extLst>
                <a:ext uri="{63B3BB69-23CF-44E3-9099-C40C66FF867C}">
                  <a14:compatExt spid="_x0000_s16439"/>
                </a:ext>
                <a:ext uri="{FF2B5EF4-FFF2-40B4-BE49-F238E27FC236}">
                  <a16:creationId xmlns:a16="http://schemas.microsoft.com/office/drawing/2014/main" xmlns="" id="{00000000-0008-0000-0300-00008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241</xdr:row>
          <xdr:rowOff>95250</xdr:rowOff>
        </xdr:from>
        <xdr:to>
          <xdr:col>20</xdr:col>
          <xdr:colOff>552450</xdr:colOff>
          <xdr:row>244</xdr:row>
          <xdr:rowOff>200025</xdr:rowOff>
        </xdr:to>
        <xdr:sp macro="" textlink="">
          <xdr:nvSpPr>
            <xdr:cNvPr id="16440" name="Object 56" hidden="1">
              <a:extLst>
                <a:ext uri="{63B3BB69-23CF-44E3-9099-C40C66FF867C}">
                  <a14:compatExt spid="_x0000_s16440"/>
                </a:ext>
                <a:ext uri="{FF2B5EF4-FFF2-40B4-BE49-F238E27FC236}">
                  <a16:creationId xmlns:a16="http://schemas.microsoft.com/office/drawing/2014/main" xmlns="" id="{00000000-0008-0000-0300-00009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16441" name="Object 57" hidden="1">
              <a:extLst>
                <a:ext uri="{63B3BB69-23CF-44E3-9099-C40C66FF867C}">
                  <a14:compatExt spid="_x0000_s16441"/>
                </a:ext>
                <a:ext uri="{FF2B5EF4-FFF2-40B4-BE49-F238E27FC236}">
                  <a16:creationId xmlns:a16="http://schemas.microsoft.com/office/drawing/2014/main" xmlns="" id="{00000000-0008-0000-0300-00004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16442" name="Object 58" hidden="1">
              <a:extLst>
                <a:ext uri="{63B3BB69-23CF-44E3-9099-C40C66FF867C}">
                  <a14:compatExt spid="_x0000_s16442"/>
                </a:ext>
                <a:ext uri="{FF2B5EF4-FFF2-40B4-BE49-F238E27FC236}">
                  <a16:creationId xmlns:a16="http://schemas.microsoft.com/office/drawing/2014/main" xmlns="" id="{00000000-0008-0000-0300-00007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16443" name="Object 59" hidden="1">
              <a:extLst>
                <a:ext uri="{63B3BB69-23CF-44E3-9099-C40C66FF867C}">
                  <a14:compatExt spid="_x0000_s16443"/>
                </a:ext>
                <a:ext uri="{FF2B5EF4-FFF2-40B4-BE49-F238E27FC236}">
                  <a16:creationId xmlns:a16="http://schemas.microsoft.com/office/drawing/2014/main" xmlns="" id="{00000000-0008-0000-0300-00007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16444" name="Object 60" hidden="1">
              <a:extLst>
                <a:ext uri="{63B3BB69-23CF-44E3-9099-C40C66FF867C}">
                  <a14:compatExt spid="_x0000_s16444"/>
                </a:ext>
                <a:ext uri="{FF2B5EF4-FFF2-40B4-BE49-F238E27FC236}">
                  <a16:creationId xmlns:a16="http://schemas.microsoft.com/office/drawing/2014/main" xmlns="" id="{00000000-0008-0000-0300-00007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192</xdr:row>
          <xdr:rowOff>95250</xdr:rowOff>
        </xdr:from>
        <xdr:to>
          <xdr:col>20</xdr:col>
          <xdr:colOff>552450</xdr:colOff>
          <xdr:row>195</xdr:row>
          <xdr:rowOff>200025</xdr:rowOff>
        </xdr:to>
        <xdr:sp macro="" textlink="">
          <xdr:nvSpPr>
            <xdr:cNvPr id="16445" name="Object 61" hidden="1">
              <a:extLst>
                <a:ext uri="{63B3BB69-23CF-44E3-9099-C40C66FF867C}">
                  <a14:compatExt spid="_x0000_s16445"/>
                </a:ext>
                <a:ext uri="{FF2B5EF4-FFF2-40B4-BE49-F238E27FC236}">
                  <a16:creationId xmlns:a16="http://schemas.microsoft.com/office/drawing/2014/main" xmlns="" id="{00000000-0008-0000-0300-00007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209</xdr:row>
          <xdr:rowOff>95250</xdr:rowOff>
        </xdr:from>
        <xdr:to>
          <xdr:col>20</xdr:col>
          <xdr:colOff>552450</xdr:colOff>
          <xdr:row>212</xdr:row>
          <xdr:rowOff>200025</xdr:rowOff>
        </xdr:to>
        <xdr:sp macro="" textlink="">
          <xdr:nvSpPr>
            <xdr:cNvPr id="16446" name="Object 62" hidden="1">
              <a:extLst>
                <a:ext uri="{63B3BB69-23CF-44E3-9099-C40C66FF867C}">
                  <a14:compatExt spid="_x0000_s16446"/>
                </a:ext>
                <a:ext uri="{FF2B5EF4-FFF2-40B4-BE49-F238E27FC236}">
                  <a16:creationId xmlns:a16="http://schemas.microsoft.com/office/drawing/2014/main" xmlns="" id="{00000000-0008-0000-0300-00007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49</xdr:row>
          <xdr:rowOff>95250</xdr:rowOff>
        </xdr:from>
        <xdr:to>
          <xdr:col>20</xdr:col>
          <xdr:colOff>552450</xdr:colOff>
          <xdr:row>52</xdr:row>
          <xdr:rowOff>85725</xdr:rowOff>
        </xdr:to>
        <xdr:sp macro="" textlink="">
          <xdr:nvSpPr>
            <xdr:cNvPr id="16447" name="Object 63" hidden="1">
              <a:extLst>
                <a:ext uri="{63B3BB69-23CF-44E3-9099-C40C66FF867C}">
                  <a14:compatExt spid="_x0000_s16447"/>
                </a:ext>
                <a:ext uri="{FF2B5EF4-FFF2-40B4-BE49-F238E27FC236}">
                  <a16:creationId xmlns:a16="http://schemas.microsoft.com/office/drawing/2014/main" xmlns="" id="{00000000-0008-0000-0300-00009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171450</xdr:colOff>
          <xdr:row>32</xdr:row>
          <xdr:rowOff>66675</xdr:rowOff>
        </xdr:from>
        <xdr:to>
          <xdr:col>20</xdr:col>
          <xdr:colOff>495300</xdr:colOff>
          <xdr:row>35</xdr:row>
          <xdr:rowOff>200025</xdr:rowOff>
        </xdr:to>
        <xdr:sp macro="" textlink="">
          <xdr:nvSpPr>
            <xdr:cNvPr id="16448" name="Object 64" hidden="1">
              <a:extLst>
                <a:ext uri="{63B3BB69-23CF-44E3-9099-C40C66FF867C}">
                  <a14:compatExt spid="_x0000_s16448"/>
                </a:ext>
                <a:ext uri="{FF2B5EF4-FFF2-40B4-BE49-F238E27FC236}">
                  <a16:creationId xmlns:a16="http://schemas.microsoft.com/office/drawing/2014/main" xmlns="" id="{00000000-0008-0000-0300-00009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44825</xdr:colOff>
      <xdr:row>32</xdr:row>
      <xdr:rowOff>56030</xdr:rowOff>
    </xdr:from>
    <xdr:to>
      <xdr:col>20</xdr:col>
      <xdr:colOff>582707</xdr:colOff>
      <xdr:row>35</xdr:row>
      <xdr:rowOff>179855</xdr:rowOff>
    </xdr:to>
    <xdr:sp macro="" textlink="">
      <xdr:nvSpPr>
        <xdr:cNvPr id="4180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54100000}"/>
            </a:ext>
          </a:extLst>
        </xdr:cNvPr>
        <xdr:cNvSpPr/>
      </xdr:nvSpPr>
      <xdr:spPr bwMode="auto">
        <a:xfrm>
          <a:off x="0" y="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49</xdr:row>
      <xdr:rowOff>57150</xdr:rowOff>
    </xdr:from>
    <xdr:to>
      <xdr:col>20</xdr:col>
      <xdr:colOff>581025</xdr:colOff>
      <xdr:row>52</xdr:row>
      <xdr:rowOff>180975</xdr:rowOff>
    </xdr:to>
    <xdr:sp macro="" textlink="">
      <xdr:nvSpPr>
        <xdr:cNvPr id="4181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55100000}"/>
            </a:ext>
          </a:extLst>
        </xdr:cNvPr>
        <xdr:cNvSpPr/>
      </xdr:nvSpPr>
      <xdr:spPr bwMode="auto">
        <a:xfrm>
          <a:off x="0" y="0"/>
          <a:ext cx="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64</xdr:row>
      <xdr:rowOff>56030</xdr:rowOff>
    </xdr:from>
    <xdr:to>
      <xdr:col>20</xdr:col>
      <xdr:colOff>582707</xdr:colOff>
      <xdr:row>67</xdr:row>
      <xdr:rowOff>179855</xdr:rowOff>
    </xdr:to>
    <xdr:sp macro="" textlink="">
      <xdr:nvSpPr>
        <xdr:cNvPr id="52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34000000}"/>
            </a:ext>
          </a:extLst>
        </xdr:cNvPr>
        <xdr:cNvSpPr/>
      </xdr:nvSpPr>
      <xdr:spPr bwMode="auto">
        <a:xfrm>
          <a:off x="14060182" y="9308887"/>
          <a:ext cx="2170739" cy="12396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81</xdr:row>
      <xdr:rowOff>57150</xdr:rowOff>
    </xdr:from>
    <xdr:to>
      <xdr:col>20</xdr:col>
      <xdr:colOff>581025</xdr:colOff>
      <xdr:row>84</xdr:row>
      <xdr:rowOff>180975</xdr:rowOff>
    </xdr:to>
    <xdr:sp macro="" textlink="">
      <xdr:nvSpPr>
        <xdr:cNvPr id="53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35000000}"/>
            </a:ext>
          </a:extLst>
        </xdr:cNvPr>
        <xdr:cNvSpPr/>
      </xdr:nvSpPr>
      <xdr:spPr bwMode="auto">
        <a:xfrm>
          <a:off x="14062982" y="14099721"/>
          <a:ext cx="2166257" cy="12396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96</xdr:row>
      <xdr:rowOff>56030</xdr:rowOff>
    </xdr:from>
    <xdr:to>
      <xdr:col>20</xdr:col>
      <xdr:colOff>582707</xdr:colOff>
      <xdr:row>99</xdr:row>
      <xdr:rowOff>179855</xdr:rowOff>
    </xdr:to>
    <xdr:sp macro="" textlink="">
      <xdr:nvSpPr>
        <xdr:cNvPr id="60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3C000000}"/>
            </a:ext>
          </a:extLst>
        </xdr:cNvPr>
        <xdr:cNvSpPr/>
      </xdr:nvSpPr>
      <xdr:spPr bwMode="auto">
        <a:xfrm>
          <a:off x="14060182" y="18548137"/>
          <a:ext cx="2170739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113</xdr:row>
      <xdr:rowOff>57150</xdr:rowOff>
    </xdr:from>
    <xdr:to>
      <xdr:col>20</xdr:col>
      <xdr:colOff>581025</xdr:colOff>
      <xdr:row>116</xdr:row>
      <xdr:rowOff>180975</xdr:rowOff>
    </xdr:to>
    <xdr:sp macro="" textlink="">
      <xdr:nvSpPr>
        <xdr:cNvPr id="61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3D000000}"/>
            </a:ext>
          </a:extLst>
        </xdr:cNvPr>
        <xdr:cNvSpPr/>
      </xdr:nvSpPr>
      <xdr:spPr bwMode="auto">
        <a:xfrm>
          <a:off x="14062982" y="23407007"/>
          <a:ext cx="2166257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128</xdr:row>
      <xdr:rowOff>56030</xdr:rowOff>
    </xdr:from>
    <xdr:to>
      <xdr:col>20</xdr:col>
      <xdr:colOff>582707</xdr:colOff>
      <xdr:row>131</xdr:row>
      <xdr:rowOff>179855</xdr:rowOff>
    </xdr:to>
    <xdr:sp macro="" textlink="">
      <xdr:nvSpPr>
        <xdr:cNvPr id="66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42000000}"/>
            </a:ext>
          </a:extLst>
        </xdr:cNvPr>
        <xdr:cNvSpPr/>
      </xdr:nvSpPr>
      <xdr:spPr bwMode="auto">
        <a:xfrm>
          <a:off x="14060182" y="27828209"/>
          <a:ext cx="2170739" cy="114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145</xdr:row>
      <xdr:rowOff>57150</xdr:rowOff>
    </xdr:from>
    <xdr:to>
      <xdr:col>20</xdr:col>
      <xdr:colOff>581025</xdr:colOff>
      <xdr:row>148</xdr:row>
      <xdr:rowOff>180975</xdr:rowOff>
    </xdr:to>
    <xdr:sp macro="" textlink="">
      <xdr:nvSpPr>
        <xdr:cNvPr id="67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43000000}"/>
            </a:ext>
          </a:extLst>
        </xdr:cNvPr>
        <xdr:cNvSpPr/>
      </xdr:nvSpPr>
      <xdr:spPr bwMode="auto">
        <a:xfrm>
          <a:off x="14062982" y="32659864"/>
          <a:ext cx="2166257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160</xdr:row>
      <xdr:rowOff>56030</xdr:rowOff>
    </xdr:from>
    <xdr:to>
      <xdr:col>20</xdr:col>
      <xdr:colOff>582707</xdr:colOff>
      <xdr:row>163</xdr:row>
      <xdr:rowOff>179855</xdr:rowOff>
    </xdr:to>
    <xdr:sp macro="" textlink="">
      <xdr:nvSpPr>
        <xdr:cNvPr id="72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48000000}"/>
            </a:ext>
          </a:extLst>
        </xdr:cNvPr>
        <xdr:cNvSpPr/>
      </xdr:nvSpPr>
      <xdr:spPr bwMode="auto">
        <a:xfrm>
          <a:off x="14060182" y="37081066"/>
          <a:ext cx="2170739" cy="114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177</xdr:row>
      <xdr:rowOff>57150</xdr:rowOff>
    </xdr:from>
    <xdr:to>
      <xdr:col>20</xdr:col>
      <xdr:colOff>581025</xdr:colOff>
      <xdr:row>180</xdr:row>
      <xdr:rowOff>180975</xdr:rowOff>
    </xdr:to>
    <xdr:sp macro="" textlink="">
      <xdr:nvSpPr>
        <xdr:cNvPr id="73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49000000}"/>
            </a:ext>
          </a:extLst>
        </xdr:cNvPr>
        <xdr:cNvSpPr/>
      </xdr:nvSpPr>
      <xdr:spPr bwMode="auto">
        <a:xfrm>
          <a:off x="14062982" y="41858293"/>
          <a:ext cx="2166257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192</xdr:row>
      <xdr:rowOff>56030</xdr:rowOff>
    </xdr:from>
    <xdr:to>
      <xdr:col>20</xdr:col>
      <xdr:colOff>582707</xdr:colOff>
      <xdr:row>195</xdr:row>
      <xdr:rowOff>179855</xdr:rowOff>
    </xdr:to>
    <xdr:sp macro="" textlink="">
      <xdr:nvSpPr>
        <xdr:cNvPr id="74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4A000000}"/>
            </a:ext>
          </a:extLst>
        </xdr:cNvPr>
        <xdr:cNvSpPr/>
      </xdr:nvSpPr>
      <xdr:spPr bwMode="auto">
        <a:xfrm>
          <a:off x="14060182" y="46361137"/>
          <a:ext cx="2170739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209</xdr:row>
      <xdr:rowOff>57150</xdr:rowOff>
    </xdr:from>
    <xdr:to>
      <xdr:col>20</xdr:col>
      <xdr:colOff>581025</xdr:colOff>
      <xdr:row>212</xdr:row>
      <xdr:rowOff>180975</xdr:rowOff>
    </xdr:to>
    <xdr:sp macro="" textlink="">
      <xdr:nvSpPr>
        <xdr:cNvPr id="75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4B000000}"/>
            </a:ext>
          </a:extLst>
        </xdr:cNvPr>
        <xdr:cNvSpPr/>
      </xdr:nvSpPr>
      <xdr:spPr bwMode="auto">
        <a:xfrm>
          <a:off x="14062982" y="51179186"/>
          <a:ext cx="2166257" cy="114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44825</xdr:colOff>
      <xdr:row>224</xdr:row>
      <xdr:rowOff>56030</xdr:rowOff>
    </xdr:from>
    <xdr:to>
      <xdr:col>20</xdr:col>
      <xdr:colOff>582707</xdr:colOff>
      <xdr:row>227</xdr:row>
      <xdr:rowOff>179855</xdr:rowOff>
    </xdr:to>
    <xdr:sp macro="" textlink="">
      <xdr:nvSpPr>
        <xdr:cNvPr id="88" name="Object 84" hidden="1">
          <a:extLst>
            <a:ext uri="{63B3BB69-23CF-44E3-9099-C40C66FF867C}">
              <a14:compatExt xmlns:a14="http://schemas.microsoft.com/office/drawing/2010/main" spid="_x0000_s4180"/>
            </a:ext>
            <a:ext uri="{FF2B5EF4-FFF2-40B4-BE49-F238E27FC236}">
              <a16:creationId xmlns:a16="http://schemas.microsoft.com/office/drawing/2014/main" xmlns="" id="{00000000-0008-0000-0300-000058000000}"/>
            </a:ext>
          </a:extLst>
        </xdr:cNvPr>
        <xdr:cNvSpPr/>
      </xdr:nvSpPr>
      <xdr:spPr bwMode="auto">
        <a:xfrm>
          <a:off x="14060182" y="55641209"/>
          <a:ext cx="2170739" cy="114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18</xdr:col>
      <xdr:colOff>47625</xdr:colOff>
      <xdr:row>241</xdr:row>
      <xdr:rowOff>57150</xdr:rowOff>
    </xdr:from>
    <xdr:to>
      <xdr:col>20</xdr:col>
      <xdr:colOff>581025</xdr:colOff>
      <xdr:row>244</xdr:row>
      <xdr:rowOff>180975</xdr:rowOff>
    </xdr:to>
    <xdr:sp macro="" textlink="">
      <xdr:nvSpPr>
        <xdr:cNvPr id="89" name="Object 85" hidden="1">
          <a:extLst>
            <a:ext uri="{63B3BB69-23CF-44E3-9099-C40C66FF867C}">
              <a14:compatExt xmlns:a14="http://schemas.microsoft.com/office/drawing/2010/main" spid="_x0000_s4181"/>
            </a:ext>
            <a:ext uri="{FF2B5EF4-FFF2-40B4-BE49-F238E27FC236}">
              <a16:creationId xmlns:a16="http://schemas.microsoft.com/office/drawing/2014/main" xmlns="" id="{00000000-0008-0000-0300-000059000000}"/>
            </a:ext>
          </a:extLst>
        </xdr:cNvPr>
        <xdr:cNvSpPr/>
      </xdr:nvSpPr>
      <xdr:spPr bwMode="auto">
        <a:xfrm>
          <a:off x="14062982" y="60459257"/>
          <a:ext cx="2166257" cy="114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38100</xdr:colOff>
          <xdr:row>0</xdr:row>
          <xdr:rowOff>57150</xdr:rowOff>
        </xdr:from>
        <xdr:to>
          <xdr:col>2</xdr:col>
          <xdr:colOff>342900</xdr:colOff>
          <xdr:row>3</xdr:row>
          <xdr:rowOff>180975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xmlns="" id="{00000000-0008-0000-03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17</xdr:row>
          <xdr:rowOff>38100</xdr:rowOff>
        </xdr:from>
        <xdr:to>
          <xdr:col>2</xdr:col>
          <xdr:colOff>304800</xdr:colOff>
          <xdr:row>20</xdr:row>
          <xdr:rowOff>161925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xmlns="" id="{00000000-0008-0000-03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32</xdr:row>
          <xdr:rowOff>104775</xdr:rowOff>
        </xdr:from>
        <xdr:to>
          <xdr:col>2</xdr:col>
          <xdr:colOff>285750</xdr:colOff>
          <xdr:row>35</xdr:row>
          <xdr:rowOff>219075</xdr:rowOff>
        </xdr:to>
        <xdr:sp macro="" textlink="">
          <xdr:nvSpPr>
            <xdr:cNvPr id="4101" name="Object 5" hidden="1">
              <a:extLst>
                <a:ext uri="{63B3BB69-23CF-44E3-9099-C40C66FF867C}">
                  <a14:compatExt spid="_x0000_s4101"/>
                </a:ext>
                <a:ext uri="{FF2B5EF4-FFF2-40B4-BE49-F238E27FC236}">
                  <a16:creationId xmlns:a16="http://schemas.microsoft.com/office/drawing/2014/main" xmlns="" id="{00000000-0008-0000-0300-00000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49</xdr:row>
          <xdr:rowOff>47625</xdr:rowOff>
        </xdr:from>
        <xdr:to>
          <xdr:col>2</xdr:col>
          <xdr:colOff>342900</xdr:colOff>
          <xdr:row>52</xdr:row>
          <xdr:rowOff>171450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xmlns="" id="{00000000-0008-0000-03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81</xdr:row>
          <xdr:rowOff>76200</xdr:rowOff>
        </xdr:from>
        <xdr:to>
          <xdr:col>2</xdr:col>
          <xdr:colOff>314325</xdr:colOff>
          <xdr:row>84</xdr:row>
          <xdr:rowOff>200025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xmlns="" id="{00000000-0008-0000-03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113</xdr:row>
          <xdr:rowOff>47625</xdr:rowOff>
        </xdr:from>
        <xdr:to>
          <xdr:col>2</xdr:col>
          <xdr:colOff>323850</xdr:colOff>
          <xdr:row>116</xdr:row>
          <xdr:rowOff>171450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xmlns="" id="{00000000-0008-0000-03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76200</xdr:colOff>
          <xdr:row>64</xdr:row>
          <xdr:rowOff>104775</xdr:rowOff>
        </xdr:from>
        <xdr:to>
          <xdr:col>2</xdr:col>
          <xdr:colOff>352425</xdr:colOff>
          <xdr:row>67</xdr:row>
          <xdr:rowOff>209550</xdr:rowOff>
        </xdr:to>
        <xdr:sp macro="" textlink="">
          <xdr:nvSpPr>
            <xdr:cNvPr id="4107" name="Object 11" hidden="1">
              <a:extLst>
                <a:ext uri="{63B3BB69-23CF-44E3-9099-C40C66FF867C}">
                  <a14:compatExt spid="_x0000_s4107"/>
                </a:ext>
                <a:ext uri="{FF2B5EF4-FFF2-40B4-BE49-F238E27FC236}">
                  <a16:creationId xmlns:a16="http://schemas.microsoft.com/office/drawing/2014/main" xmlns="" id="{00000000-0008-0000-0300-00000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85725</xdr:colOff>
          <xdr:row>128</xdr:row>
          <xdr:rowOff>104775</xdr:rowOff>
        </xdr:from>
        <xdr:to>
          <xdr:col>2</xdr:col>
          <xdr:colOff>314325</xdr:colOff>
          <xdr:row>131</xdr:row>
          <xdr:rowOff>209550</xdr:rowOff>
        </xdr:to>
        <xdr:sp macro="" textlink="">
          <xdr:nvSpPr>
            <xdr:cNvPr id="4109" name="Object 13" hidden="1">
              <a:extLst>
                <a:ext uri="{63B3BB69-23CF-44E3-9099-C40C66FF867C}">
                  <a14:compatExt spid="_x0000_s4109"/>
                </a:ext>
                <a:ext uri="{FF2B5EF4-FFF2-40B4-BE49-F238E27FC236}">
                  <a16:creationId xmlns:a16="http://schemas.microsoft.com/office/drawing/2014/main" xmlns="" id="{00000000-0008-0000-0300-00000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96</xdr:row>
          <xdr:rowOff>104775</xdr:rowOff>
        </xdr:from>
        <xdr:to>
          <xdr:col>2</xdr:col>
          <xdr:colOff>314325</xdr:colOff>
          <xdr:row>99</xdr:row>
          <xdr:rowOff>219075</xdr:rowOff>
        </xdr:to>
        <xdr:sp macro="" textlink="">
          <xdr:nvSpPr>
            <xdr:cNvPr id="4111" name="Object 15" hidden="1">
              <a:extLst>
                <a:ext uri="{63B3BB69-23CF-44E3-9099-C40C66FF867C}">
                  <a14:compatExt spid="_x0000_s4111"/>
                </a:ext>
                <a:ext uri="{FF2B5EF4-FFF2-40B4-BE49-F238E27FC236}">
                  <a16:creationId xmlns:a16="http://schemas.microsoft.com/office/drawing/2014/main" xmlns="" id="{00000000-0008-0000-0300-00000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145</xdr:row>
          <xdr:rowOff>47625</xdr:rowOff>
        </xdr:from>
        <xdr:to>
          <xdr:col>2</xdr:col>
          <xdr:colOff>342900</xdr:colOff>
          <xdr:row>148</xdr:row>
          <xdr:rowOff>171450</xdr:rowOff>
        </xdr:to>
        <xdr:sp macro="" textlink="">
          <xdr:nvSpPr>
            <xdr:cNvPr id="4112" name="Object 16" hidden="1">
              <a:extLst>
                <a:ext uri="{63B3BB69-23CF-44E3-9099-C40C66FF867C}">
                  <a14:compatExt spid="_x0000_s4112"/>
                </a:ext>
                <a:ext uri="{FF2B5EF4-FFF2-40B4-BE49-F238E27FC236}">
                  <a16:creationId xmlns:a16="http://schemas.microsoft.com/office/drawing/2014/main" xmlns="" id="{00000000-0008-0000-0300-00001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160</xdr:row>
          <xdr:rowOff>104775</xdr:rowOff>
        </xdr:from>
        <xdr:to>
          <xdr:col>2</xdr:col>
          <xdr:colOff>285750</xdr:colOff>
          <xdr:row>163</xdr:row>
          <xdr:rowOff>219075</xdr:rowOff>
        </xdr:to>
        <xdr:sp macro="" textlink="">
          <xdr:nvSpPr>
            <xdr:cNvPr id="4113" name="Object 17" hidden="1">
              <a:extLst>
                <a:ext uri="{63B3BB69-23CF-44E3-9099-C40C66FF867C}">
                  <a14:compatExt spid="_x0000_s4113"/>
                </a:ext>
                <a:ext uri="{FF2B5EF4-FFF2-40B4-BE49-F238E27FC236}">
                  <a16:creationId xmlns:a16="http://schemas.microsoft.com/office/drawing/2014/main" xmlns="" id="{00000000-0008-0000-0300-00001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177</xdr:row>
          <xdr:rowOff>47625</xdr:rowOff>
        </xdr:from>
        <xdr:to>
          <xdr:col>2</xdr:col>
          <xdr:colOff>323850</xdr:colOff>
          <xdr:row>180</xdr:row>
          <xdr:rowOff>171450</xdr:rowOff>
        </xdr:to>
        <xdr:sp macro="" textlink="">
          <xdr:nvSpPr>
            <xdr:cNvPr id="4114" name="Object 18" hidden="1">
              <a:extLst>
                <a:ext uri="{63B3BB69-23CF-44E3-9099-C40C66FF867C}">
                  <a14:compatExt spid="_x0000_s4114"/>
                </a:ext>
                <a:ext uri="{FF2B5EF4-FFF2-40B4-BE49-F238E27FC236}">
                  <a16:creationId xmlns:a16="http://schemas.microsoft.com/office/drawing/2014/main" xmlns="" id="{00000000-0008-0000-0300-00001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209</xdr:row>
          <xdr:rowOff>47625</xdr:rowOff>
        </xdr:from>
        <xdr:to>
          <xdr:col>2</xdr:col>
          <xdr:colOff>314325</xdr:colOff>
          <xdr:row>212</xdr:row>
          <xdr:rowOff>171450</xdr:rowOff>
        </xdr:to>
        <xdr:sp macro="" textlink="">
          <xdr:nvSpPr>
            <xdr:cNvPr id="4115" name="Object 19" hidden="1">
              <a:extLst>
                <a:ext uri="{63B3BB69-23CF-44E3-9099-C40C66FF867C}">
                  <a14:compatExt spid="_x0000_s4115"/>
                </a:ext>
                <a:ext uri="{FF2B5EF4-FFF2-40B4-BE49-F238E27FC236}">
                  <a16:creationId xmlns:a16="http://schemas.microsoft.com/office/drawing/2014/main" xmlns="" id="{00000000-0008-0000-0300-00001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241</xdr:row>
          <xdr:rowOff>47625</xdr:rowOff>
        </xdr:from>
        <xdr:to>
          <xdr:col>2</xdr:col>
          <xdr:colOff>342900</xdr:colOff>
          <xdr:row>244</xdr:row>
          <xdr:rowOff>171450</xdr:rowOff>
        </xdr:to>
        <xdr:sp macro="" textlink="">
          <xdr:nvSpPr>
            <xdr:cNvPr id="4116" name="Object 20" hidden="1">
              <a:extLst>
                <a:ext uri="{63B3BB69-23CF-44E3-9099-C40C66FF867C}">
                  <a14:compatExt spid="_x0000_s4116"/>
                </a:ext>
                <a:ext uri="{FF2B5EF4-FFF2-40B4-BE49-F238E27FC236}">
                  <a16:creationId xmlns:a16="http://schemas.microsoft.com/office/drawing/2014/main" xmlns="" id="{00000000-0008-0000-0300-00001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114300</xdr:colOff>
          <xdr:row>192</xdr:row>
          <xdr:rowOff>104775</xdr:rowOff>
        </xdr:from>
        <xdr:to>
          <xdr:col>2</xdr:col>
          <xdr:colOff>257175</xdr:colOff>
          <xdr:row>195</xdr:row>
          <xdr:rowOff>209550</xdr:rowOff>
        </xdr:to>
        <xdr:sp macro="" textlink="">
          <xdr:nvSpPr>
            <xdr:cNvPr id="4117" name="Object 21" hidden="1">
              <a:extLst>
                <a:ext uri="{63B3BB69-23CF-44E3-9099-C40C66FF867C}">
                  <a14:compatExt spid="_x0000_s4117"/>
                </a:ext>
                <a:ext uri="{FF2B5EF4-FFF2-40B4-BE49-F238E27FC236}">
                  <a16:creationId xmlns:a16="http://schemas.microsoft.com/office/drawing/2014/main" xmlns="" id="{00000000-0008-0000-0300-00001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224</xdr:row>
          <xdr:rowOff>104775</xdr:rowOff>
        </xdr:from>
        <xdr:to>
          <xdr:col>2</xdr:col>
          <xdr:colOff>285750</xdr:colOff>
          <xdr:row>227</xdr:row>
          <xdr:rowOff>219075</xdr:rowOff>
        </xdr:to>
        <xdr:sp macro="" textlink="">
          <xdr:nvSpPr>
            <xdr:cNvPr id="4118" name="Object 22" hidden="1">
              <a:extLst>
                <a:ext uri="{63B3BB69-23CF-44E3-9099-C40C66FF867C}">
                  <a14:compatExt spid="_x0000_s4118"/>
                </a:ext>
                <a:ext uri="{FF2B5EF4-FFF2-40B4-BE49-F238E27FC236}">
                  <a16:creationId xmlns:a16="http://schemas.microsoft.com/office/drawing/2014/main" xmlns="" id="{00000000-0008-0000-0300-00001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4173" name="Object 77" hidden="1">
              <a:extLst>
                <a:ext uri="{63B3BB69-23CF-44E3-9099-C40C66FF867C}">
                  <a14:compatExt spid="_x0000_s4173"/>
                </a:ext>
                <a:ext uri="{FF2B5EF4-FFF2-40B4-BE49-F238E27FC236}">
                  <a16:creationId xmlns:a16="http://schemas.microsoft.com/office/drawing/2014/main" xmlns="" id="{00000000-0008-0000-0300-00004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38100</xdr:colOff>
          <xdr:row>0</xdr:row>
          <xdr:rowOff>57150</xdr:rowOff>
        </xdr:from>
        <xdr:to>
          <xdr:col>11</xdr:col>
          <xdr:colOff>361950</xdr:colOff>
          <xdr:row>3</xdr:row>
          <xdr:rowOff>180975</xdr:rowOff>
        </xdr:to>
        <xdr:sp macro="" textlink="">
          <xdr:nvSpPr>
            <xdr:cNvPr id="4119" name="Object 23" hidden="1">
              <a:extLst>
                <a:ext uri="{63B3BB69-23CF-44E3-9099-C40C66FF867C}">
                  <a14:compatExt spid="_x0000_s4119"/>
                </a:ext>
                <a:ext uri="{FF2B5EF4-FFF2-40B4-BE49-F238E27FC236}">
                  <a16:creationId xmlns:a16="http://schemas.microsoft.com/office/drawing/2014/main" xmlns="" id="{00000000-0008-0000-0300-00001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76200</xdr:colOff>
          <xdr:row>17</xdr:row>
          <xdr:rowOff>76200</xdr:rowOff>
        </xdr:from>
        <xdr:to>
          <xdr:col>11</xdr:col>
          <xdr:colOff>352425</xdr:colOff>
          <xdr:row>20</xdr:row>
          <xdr:rowOff>200025</xdr:rowOff>
        </xdr:to>
        <xdr:sp macro="" textlink="">
          <xdr:nvSpPr>
            <xdr:cNvPr id="4120" name="Object 24" hidden="1">
              <a:extLst>
                <a:ext uri="{63B3BB69-23CF-44E3-9099-C40C66FF867C}">
                  <a14:compatExt spid="_x0000_s4120"/>
                </a:ext>
                <a:ext uri="{FF2B5EF4-FFF2-40B4-BE49-F238E27FC236}">
                  <a16:creationId xmlns:a16="http://schemas.microsoft.com/office/drawing/2014/main" xmlns="" id="{00000000-0008-0000-0300-00001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49</xdr:row>
          <xdr:rowOff>47625</xdr:rowOff>
        </xdr:from>
        <xdr:to>
          <xdr:col>11</xdr:col>
          <xdr:colOff>428625</xdr:colOff>
          <xdr:row>52</xdr:row>
          <xdr:rowOff>171450</xdr:rowOff>
        </xdr:to>
        <xdr:sp macro="" textlink="">
          <xdr:nvSpPr>
            <xdr:cNvPr id="4122" name="Object 26" hidden="1">
              <a:extLst>
                <a:ext uri="{63B3BB69-23CF-44E3-9099-C40C66FF867C}">
                  <a14:compatExt spid="_x0000_s4122"/>
                </a:ext>
                <a:ext uri="{FF2B5EF4-FFF2-40B4-BE49-F238E27FC236}">
                  <a16:creationId xmlns:a16="http://schemas.microsoft.com/office/drawing/2014/main" xmlns="" id="{00000000-0008-0000-0300-00001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81</xdr:row>
          <xdr:rowOff>47625</xdr:rowOff>
        </xdr:from>
        <xdr:to>
          <xdr:col>11</xdr:col>
          <xdr:colOff>228600</xdr:colOff>
          <xdr:row>84</xdr:row>
          <xdr:rowOff>171450</xdr:rowOff>
        </xdr:to>
        <xdr:sp macro="" textlink="">
          <xdr:nvSpPr>
            <xdr:cNvPr id="4123" name="Object 27" hidden="1">
              <a:extLst>
                <a:ext uri="{63B3BB69-23CF-44E3-9099-C40C66FF867C}">
                  <a14:compatExt spid="_x0000_s4123"/>
                </a:ext>
                <a:ext uri="{FF2B5EF4-FFF2-40B4-BE49-F238E27FC236}">
                  <a16:creationId xmlns:a16="http://schemas.microsoft.com/office/drawing/2014/main" xmlns="" id="{00000000-0008-0000-0300-00001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64</xdr:row>
          <xdr:rowOff>104775</xdr:rowOff>
        </xdr:from>
        <xdr:to>
          <xdr:col>11</xdr:col>
          <xdr:colOff>381000</xdr:colOff>
          <xdr:row>67</xdr:row>
          <xdr:rowOff>209550</xdr:rowOff>
        </xdr:to>
        <xdr:sp macro="" textlink="">
          <xdr:nvSpPr>
            <xdr:cNvPr id="4125" name="Object 29" hidden="1">
              <a:extLst>
                <a:ext uri="{63B3BB69-23CF-44E3-9099-C40C66FF867C}">
                  <a14:compatExt spid="_x0000_s4125"/>
                </a:ext>
                <a:ext uri="{FF2B5EF4-FFF2-40B4-BE49-F238E27FC236}">
                  <a16:creationId xmlns:a16="http://schemas.microsoft.com/office/drawing/2014/main" xmlns="" id="{00000000-0008-0000-0300-00001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38100</xdr:colOff>
          <xdr:row>32</xdr:row>
          <xdr:rowOff>57150</xdr:rowOff>
        </xdr:from>
        <xdr:to>
          <xdr:col>11</xdr:col>
          <xdr:colOff>361950</xdr:colOff>
          <xdr:row>35</xdr:row>
          <xdr:rowOff>180975</xdr:rowOff>
        </xdr:to>
        <xdr:sp macro="" textlink="">
          <xdr:nvSpPr>
            <xdr:cNvPr id="4138" name="Object 42" hidden="1">
              <a:extLst>
                <a:ext uri="{63B3BB69-23CF-44E3-9099-C40C66FF867C}">
                  <a14:compatExt spid="_x0000_s4138"/>
                </a:ext>
                <a:ext uri="{FF2B5EF4-FFF2-40B4-BE49-F238E27FC236}">
                  <a16:creationId xmlns:a16="http://schemas.microsoft.com/office/drawing/2014/main" xmlns="" id="{00000000-0008-0000-0300-00002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49</xdr:row>
          <xdr:rowOff>47625</xdr:rowOff>
        </xdr:from>
        <xdr:to>
          <xdr:col>11</xdr:col>
          <xdr:colOff>257175</xdr:colOff>
          <xdr:row>52</xdr:row>
          <xdr:rowOff>171450</xdr:rowOff>
        </xdr:to>
        <xdr:sp macro="" textlink="">
          <xdr:nvSpPr>
            <xdr:cNvPr id="4139" name="Object 43" hidden="1">
              <a:extLst>
                <a:ext uri="{63B3BB69-23CF-44E3-9099-C40C66FF867C}">
                  <a14:compatExt spid="_x0000_s4139"/>
                </a:ext>
                <a:ext uri="{FF2B5EF4-FFF2-40B4-BE49-F238E27FC236}">
                  <a16:creationId xmlns:a16="http://schemas.microsoft.com/office/drawing/2014/main" xmlns="" id="{00000000-0008-0000-0300-00002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113</xdr:row>
          <xdr:rowOff>47625</xdr:rowOff>
        </xdr:from>
        <xdr:to>
          <xdr:col>11</xdr:col>
          <xdr:colOff>323850</xdr:colOff>
          <xdr:row>116</xdr:row>
          <xdr:rowOff>171450</xdr:rowOff>
        </xdr:to>
        <xdr:sp macro="" textlink="">
          <xdr:nvSpPr>
            <xdr:cNvPr id="4148" name="Object 52" hidden="1">
              <a:extLst>
                <a:ext uri="{63B3BB69-23CF-44E3-9099-C40C66FF867C}">
                  <a14:compatExt spid="_x0000_s4148"/>
                </a:ext>
                <a:ext uri="{FF2B5EF4-FFF2-40B4-BE49-F238E27FC236}">
                  <a16:creationId xmlns:a16="http://schemas.microsoft.com/office/drawing/2014/main" xmlns="" id="{00000000-0008-0000-0300-00003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96</xdr:row>
          <xdr:rowOff>104775</xdr:rowOff>
        </xdr:from>
        <xdr:to>
          <xdr:col>11</xdr:col>
          <xdr:colOff>342900</xdr:colOff>
          <xdr:row>99</xdr:row>
          <xdr:rowOff>209550</xdr:rowOff>
        </xdr:to>
        <xdr:sp macro="" textlink="">
          <xdr:nvSpPr>
            <xdr:cNvPr id="4149" name="Object 53" hidden="1">
              <a:extLst>
                <a:ext uri="{63B3BB69-23CF-44E3-9099-C40C66FF867C}">
                  <a14:compatExt spid="_x0000_s4149"/>
                </a:ext>
                <a:ext uri="{FF2B5EF4-FFF2-40B4-BE49-F238E27FC236}">
                  <a16:creationId xmlns:a16="http://schemas.microsoft.com/office/drawing/2014/main" xmlns="" id="{00000000-0008-0000-0300-00003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145</xdr:row>
          <xdr:rowOff>47625</xdr:rowOff>
        </xdr:from>
        <xdr:to>
          <xdr:col>11</xdr:col>
          <xdr:colOff>371475</xdr:colOff>
          <xdr:row>148</xdr:row>
          <xdr:rowOff>171450</xdr:rowOff>
        </xdr:to>
        <xdr:sp macro="" textlink="">
          <xdr:nvSpPr>
            <xdr:cNvPr id="4150" name="Object 54" hidden="1">
              <a:extLst>
                <a:ext uri="{63B3BB69-23CF-44E3-9099-C40C66FF867C}">
                  <a14:compatExt spid="_x0000_s4150"/>
                </a:ext>
                <a:ext uri="{FF2B5EF4-FFF2-40B4-BE49-F238E27FC236}">
                  <a16:creationId xmlns:a16="http://schemas.microsoft.com/office/drawing/2014/main" xmlns="" id="{00000000-0008-0000-0300-00003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128</xdr:row>
          <xdr:rowOff>104775</xdr:rowOff>
        </xdr:from>
        <xdr:to>
          <xdr:col>11</xdr:col>
          <xdr:colOff>352425</xdr:colOff>
          <xdr:row>131</xdr:row>
          <xdr:rowOff>209550</xdr:rowOff>
        </xdr:to>
        <xdr:sp macro="" textlink="">
          <xdr:nvSpPr>
            <xdr:cNvPr id="4151" name="Object 55" hidden="1">
              <a:extLst>
                <a:ext uri="{63B3BB69-23CF-44E3-9099-C40C66FF867C}">
                  <a14:compatExt spid="_x0000_s4151"/>
                </a:ext>
                <a:ext uri="{FF2B5EF4-FFF2-40B4-BE49-F238E27FC236}">
                  <a16:creationId xmlns:a16="http://schemas.microsoft.com/office/drawing/2014/main" xmlns="" id="{00000000-0008-0000-0300-00003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177</xdr:row>
          <xdr:rowOff>47625</xdr:rowOff>
        </xdr:from>
        <xdr:to>
          <xdr:col>11</xdr:col>
          <xdr:colOff>381000</xdr:colOff>
          <xdr:row>180</xdr:row>
          <xdr:rowOff>171450</xdr:rowOff>
        </xdr:to>
        <xdr:sp macro="" textlink="">
          <xdr:nvSpPr>
            <xdr:cNvPr id="4152" name="Object 56" hidden="1">
              <a:extLst>
                <a:ext uri="{63B3BB69-23CF-44E3-9099-C40C66FF867C}">
                  <a14:compatExt spid="_x0000_s4152"/>
                </a:ext>
                <a:ext uri="{FF2B5EF4-FFF2-40B4-BE49-F238E27FC236}">
                  <a16:creationId xmlns:a16="http://schemas.microsoft.com/office/drawing/2014/main" xmlns="" id="{00000000-0008-0000-0300-00003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160</xdr:row>
          <xdr:rowOff>104775</xdr:rowOff>
        </xdr:from>
        <xdr:to>
          <xdr:col>11</xdr:col>
          <xdr:colOff>342900</xdr:colOff>
          <xdr:row>163</xdr:row>
          <xdr:rowOff>209550</xdr:rowOff>
        </xdr:to>
        <xdr:sp macro="" textlink="">
          <xdr:nvSpPr>
            <xdr:cNvPr id="4153" name="Object 57" hidden="1">
              <a:extLst>
                <a:ext uri="{63B3BB69-23CF-44E3-9099-C40C66FF867C}">
                  <a14:compatExt spid="_x0000_s4153"/>
                </a:ext>
                <a:ext uri="{FF2B5EF4-FFF2-40B4-BE49-F238E27FC236}">
                  <a16:creationId xmlns:a16="http://schemas.microsoft.com/office/drawing/2014/main" xmlns="" id="{00000000-0008-0000-0300-00003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209</xdr:row>
          <xdr:rowOff>47625</xdr:rowOff>
        </xdr:from>
        <xdr:to>
          <xdr:col>11</xdr:col>
          <xdr:colOff>314325</xdr:colOff>
          <xdr:row>212</xdr:row>
          <xdr:rowOff>171450</xdr:rowOff>
        </xdr:to>
        <xdr:sp macro="" textlink="">
          <xdr:nvSpPr>
            <xdr:cNvPr id="4154" name="Object 58" hidden="1">
              <a:extLst>
                <a:ext uri="{63B3BB69-23CF-44E3-9099-C40C66FF867C}">
                  <a14:compatExt spid="_x0000_s4154"/>
                </a:ext>
                <a:ext uri="{FF2B5EF4-FFF2-40B4-BE49-F238E27FC236}">
                  <a16:creationId xmlns:a16="http://schemas.microsoft.com/office/drawing/2014/main" xmlns="" id="{00000000-0008-0000-0300-00003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192</xdr:row>
          <xdr:rowOff>104775</xdr:rowOff>
        </xdr:from>
        <xdr:to>
          <xdr:col>11</xdr:col>
          <xdr:colOff>371475</xdr:colOff>
          <xdr:row>195</xdr:row>
          <xdr:rowOff>209550</xdr:rowOff>
        </xdr:to>
        <xdr:sp macro="" textlink="">
          <xdr:nvSpPr>
            <xdr:cNvPr id="4155" name="Object 59" hidden="1">
              <a:extLst>
                <a:ext uri="{63B3BB69-23CF-44E3-9099-C40C66FF867C}">
                  <a14:compatExt spid="_x0000_s4155"/>
                </a:ext>
                <a:ext uri="{FF2B5EF4-FFF2-40B4-BE49-F238E27FC236}">
                  <a16:creationId xmlns:a16="http://schemas.microsoft.com/office/drawing/2014/main" xmlns="" id="{00000000-0008-0000-0300-00003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104775</xdr:colOff>
          <xdr:row>241</xdr:row>
          <xdr:rowOff>47625</xdr:rowOff>
        </xdr:from>
        <xdr:to>
          <xdr:col>11</xdr:col>
          <xdr:colOff>323850</xdr:colOff>
          <xdr:row>244</xdr:row>
          <xdr:rowOff>171450</xdr:rowOff>
        </xdr:to>
        <xdr:sp macro="" textlink="">
          <xdr:nvSpPr>
            <xdr:cNvPr id="4156" name="Object 60" hidden="1">
              <a:extLst>
                <a:ext uri="{63B3BB69-23CF-44E3-9099-C40C66FF867C}">
                  <a14:compatExt spid="_x0000_s4156"/>
                </a:ext>
                <a:ext uri="{FF2B5EF4-FFF2-40B4-BE49-F238E27FC236}">
                  <a16:creationId xmlns:a16="http://schemas.microsoft.com/office/drawing/2014/main" xmlns="" id="{00000000-0008-0000-0300-00003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</xdr:col>
          <xdr:colOff>114300</xdr:colOff>
          <xdr:row>224</xdr:row>
          <xdr:rowOff>104775</xdr:rowOff>
        </xdr:from>
        <xdr:to>
          <xdr:col>11</xdr:col>
          <xdr:colOff>352425</xdr:colOff>
          <xdr:row>227</xdr:row>
          <xdr:rowOff>209550</xdr:rowOff>
        </xdr:to>
        <xdr:sp macro="" textlink="">
          <xdr:nvSpPr>
            <xdr:cNvPr id="4157" name="Object 61" hidden="1">
              <a:extLst>
                <a:ext uri="{63B3BB69-23CF-44E3-9099-C40C66FF867C}">
                  <a14:compatExt spid="_x0000_s4157"/>
                </a:ext>
                <a:ext uri="{FF2B5EF4-FFF2-40B4-BE49-F238E27FC236}">
                  <a16:creationId xmlns:a16="http://schemas.microsoft.com/office/drawing/2014/main" xmlns="" id="{00000000-0008-0000-0300-00003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47625</xdr:colOff>
          <xdr:row>0</xdr:row>
          <xdr:rowOff>57150</xdr:rowOff>
        </xdr:from>
        <xdr:to>
          <xdr:col>20</xdr:col>
          <xdr:colOff>581025</xdr:colOff>
          <xdr:row>3</xdr:row>
          <xdr:rowOff>180975</xdr:rowOff>
        </xdr:to>
        <xdr:sp macro="" textlink="">
          <xdr:nvSpPr>
            <xdr:cNvPr id="4158" name="Object 62" hidden="1">
              <a:extLst>
                <a:ext uri="{63B3BB69-23CF-44E3-9099-C40C66FF867C}">
                  <a14:compatExt spid="_x0000_s4158"/>
                </a:ext>
                <a:ext uri="{FF2B5EF4-FFF2-40B4-BE49-F238E27FC236}">
                  <a16:creationId xmlns:a16="http://schemas.microsoft.com/office/drawing/2014/main" xmlns="" id="{00000000-0008-0000-0300-00003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47625</xdr:colOff>
          <xdr:row>17</xdr:row>
          <xdr:rowOff>57150</xdr:rowOff>
        </xdr:from>
        <xdr:to>
          <xdr:col>20</xdr:col>
          <xdr:colOff>581025</xdr:colOff>
          <xdr:row>20</xdr:row>
          <xdr:rowOff>180975</xdr:rowOff>
        </xdr:to>
        <xdr:sp macro="" textlink="">
          <xdr:nvSpPr>
            <xdr:cNvPr id="4177" name="Object 81" hidden="1">
              <a:extLst>
                <a:ext uri="{63B3BB69-23CF-44E3-9099-C40C66FF867C}">
                  <a14:compatExt spid="_x0000_s4177"/>
                </a:ext>
                <a:ext uri="{FF2B5EF4-FFF2-40B4-BE49-F238E27FC236}">
                  <a16:creationId xmlns:a16="http://schemas.microsoft.com/office/drawing/2014/main" xmlns="" id="{00000000-0008-0000-0300-00005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64</xdr:row>
          <xdr:rowOff>95250</xdr:rowOff>
        </xdr:from>
        <xdr:to>
          <xdr:col>20</xdr:col>
          <xdr:colOff>552450</xdr:colOff>
          <xdr:row>67</xdr:row>
          <xdr:rowOff>200025</xdr:rowOff>
        </xdr:to>
        <xdr:sp macro="" textlink="">
          <xdr:nvSpPr>
            <xdr:cNvPr id="4179" name="Object 83" hidden="1">
              <a:extLst>
                <a:ext uri="{63B3BB69-23CF-44E3-9099-C40C66FF867C}">
                  <a14:compatExt spid="_x0000_s4179"/>
                </a:ext>
                <a:ext uri="{FF2B5EF4-FFF2-40B4-BE49-F238E27FC236}">
                  <a16:creationId xmlns:a16="http://schemas.microsoft.com/office/drawing/2014/main" xmlns="" id="{00000000-0008-0000-0300-00005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81</xdr:row>
          <xdr:rowOff>95250</xdr:rowOff>
        </xdr:from>
        <xdr:to>
          <xdr:col>20</xdr:col>
          <xdr:colOff>552450</xdr:colOff>
          <xdr:row>84</xdr:row>
          <xdr:rowOff>200025</xdr:rowOff>
        </xdr:to>
        <xdr:sp macro="" textlink="">
          <xdr:nvSpPr>
            <xdr:cNvPr id="4185" name="Object 89" hidden="1">
              <a:extLst>
                <a:ext uri="{63B3BB69-23CF-44E3-9099-C40C66FF867C}">
                  <a14:compatExt spid="_x0000_s4185"/>
                </a:ext>
                <a:ext uri="{FF2B5EF4-FFF2-40B4-BE49-F238E27FC236}">
                  <a16:creationId xmlns:a16="http://schemas.microsoft.com/office/drawing/2014/main" xmlns="" id="{00000000-0008-0000-0300-00005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113</xdr:row>
          <xdr:rowOff>47625</xdr:rowOff>
        </xdr:from>
        <xdr:to>
          <xdr:col>20</xdr:col>
          <xdr:colOff>428625</xdr:colOff>
          <xdr:row>116</xdr:row>
          <xdr:rowOff>171450</xdr:rowOff>
        </xdr:to>
        <xdr:sp macro="" textlink="">
          <xdr:nvSpPr>
            <xdr:cNvPr id="4165" name="Object 69" hidden="1">
              <a:extLst>
                <a:ext uri="{63B3BB69-23CF-44E3-9099-C40C66FF867C}">
                  <a14:compatExt spid="_x0000_s4165"/>
                </a:ext>
                <a:ext uri="{FF2B5EF4-FFF2-40B4-BE49-F238E27FC236}">
                  <a16:creationId xmlns:a16="http://schemas.microsoft.com/office/drawing/2014/main" xmlns="" id="{00000000-0008-0000-0300-00004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96</xdr:row>
          <xdr:rowOff>95250</xdr:rowOff>
        </xdr:from>
        <xdr:to>
          <xdr:col>20</xdr:col>
          <xdr:colOff>552450</xdr:colOff>
          <xdr:row>99</xdr:row>
          <xdr:rowOff>200025</xdr:rowOff>
        </xdr:to>
        <xdr:sp macro="" textlink="">
          <xdr:nvSpPr>
            <xdr:cNvPr id="4190" name="Object 94" hidden="1">
              <a:extLst>
                <a:ext uri="{63B3BB69-23CF-44E3-9099-C40C66FF867C}">
                  <a14:compatExt spid="_x0000_s4190"/>
                </a:ext>
                <a:ext uri="{FF2B5EF4-FFF2-40B4-BE49-F238E27FC236}">
                  <a16:creationId xmlns:a16="http://schemas.microsoft.com/office/drawing/2014/main" xmlns="" id="{00000000-0008-0000-0300-00005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113</xdr:row>
          <xdr:rowOff>95250</xdr:rowOff>
        </xdr:from>
        <xdr:to>
          <xdr:col>20</xdr:col>
          <xdr:colOff>552450</xdr:colOff>
          <xdr:row>116</xdr:row>
          <xdr:rowOff>200025</xdr:rowOff>
        </xdr:to>
        <xdr:sp macro="" textlink="">
          <xdr:nvSpPr>
            <xdr:cNvPr id="4191" name="Object 95" hidden="1">
              <a:extLst>
                <a:ext uri="{63B3BB69-23CF-44E3-9099-C40C66FF867C}">
                  <a14:compatExt spid="_x0000_s4191"/>
                </a:ext>
                <a:ext uri="{FF2B5EF4-FFF2-40B4-BE49-F238E27FC236}">
                  <a16:creationId xmlns:a16="http://schemas.microsoft.com/office/drawing/2014/main" xmlns="" id="{00000000-0008-0000-0300-00005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145</xdr:row>
          <xdr:rowOff>47625</xdr:rowOff>
        </xdr:from>
        <xdr:to>
          <xdr:col>20</xdr:col>
          <xdr:colOff>428625</xdr:colOff>
          <xdr:row>148</xdr:row>
          <xdr:rowOff>171450</xdr:rowOff>
        </xdr:to>
        <xdr:sp macro="" textlink="">
          <xdr:nvSpPr>
            <xdr:cNvPr id="4167" name="Object 71" hidden="1">
              <a:extLst>
                <a:ext uri="{63B3BB69-23CF-44E3-9099-C40C66FF867C}">
                  <a14:compatExt spid="_x0000_s4167"/>
                </a:ext>
                <a:ext uri="{FF2B5EF4-FFF2-40B4-BE49-F238E27FC236}">
                  <a16:creationId xmlns:a16="http://schemas.microsoft.com/office/drawing/2014/main" xmlns="" id="{00000000-0008-0000-0300-000047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145</xdr:row>
          <xdr:rowOff>47625</xdr:rowOff>
        </xdr:from>
        <xdr:to>
          <xdr:col>20</xdr:col>
          <xdr:colOff>428625</xdr:colOff>
          <xdr:row>148</xdr:row>
          <xdr:rowOff>171450</xdr:rowOff>
        </xdr:to>
        <xdr:sp macro="" textlink="">
          <xdr:nvSpPr>
            <xdr:cNvPr id="4201" name="Object 105" hidden="1">
              <a:extLst>
                <a:ext uri="{63B3BB69-23CF-44E3-9099-C40C66FF867C}">
                  <a14:compatExt spid="_x0000_s4201"/>
                </a:ext>
                <a:ext uri="{FF2B5EF4-FFF2-40B4-BE49-F238E27FC236}">
                  <a16:creationId xmlns:a16="http://schemas.microsoft.com/office/drawing/2014/main" xmlns="" id="{00000000-0008-0000-0300-00006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128</xdr:row>
          <xdr:rowOff>95250</xdr:rowOff>
        </xdr:from>
        <xdr:to>
          <xdr:col>20</xdr:col>
          <xdr:colOff>552450</xdr:colOff>
          <xdr:row>131</xdr:row>
          <xdr:rowOff>200025</xdr:rowOff>
        </xdr:to>
        <xdr:sp macro="" textlink="">
          <xdr:nvSpPr>
            <xdr:cNvPr id="4202" name="Object 106" hidden="1">
              <a:extLst>
                <a:ext uri="{63B3BB69-23CF-44E3-9099-C40C66FF867C}">
                  <a14:compatExt spid="_x0000_s4202"/>
                </a:ext>
                <a:ext uri="{FF2B5EF4-FFF2-40B4-BE49-F238E27FC236}">
                  <a16:creationId xmlns:a16="http://schemas.microsoft.com/office/drawing/2014/main" xmlns="" id="{00000000-0008-0000-0300-00006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145</xdr:row>
          <xdr:rowOff>95250</xdr:rowOff>
        </xdr:from>
        <xdr:to>
          <xdr:col>20</xdr:col>
          <xdr:colOff>552450</xdr:colOff>
          <xdr:row>148</xdr:row>
          <xdr:rowOff>200025</xdr:rowOff>
        </xdr:to>
        <xdr:sp macro="" textlink="">
          <xdr:nvSpPr>
            <xdr:cNvPr id="4203" name="Object 107" hidden="1">
              <a:extLst>
                <a:ext uri="{63B3BB69-23CF-44E3-9099-C40C66FF867C}">
                  <a14:compatExt spid="_x0000_s4203"/>
                </a:ext>
                <a:ext uri="{FF2B5EF4-FFF2-40B4-BE49-F238E27FC236}">
                  <a16:creationId xmlns:a16="http://schemas.microsoft.com/office/drawing/2014/main" xmlns="" id="{00000000-0008-0000-0300-00006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177</xdr:row>
          <xdr:rowOff>47625</xdr:rowOff>
        </xdr:from>
        <xdr:to>
          <xdr:col>20</xdr:col>
          <xdr:colOff>428625</xdr:colOff>
          <xdr:row>180</xdr:row>
          <xdr:rowOff>171450</xdr:rowOff>
        </xdr:to>
        <xdr:sp macro="" textlink="">
          <xdr:nvSpPr>
            <xdr:cNvPr id="4169" name="Object 73" hidden="1">
              <a:extLst>
                <a:ext uri="{63B3BB69-23CF-44E3-9099-C40C66FF867C}">
                  <a14:compatExt spid="_x0000_s4169"/>
                </a:ext>
                <a:ext uri="{FF2B5EF4-FFF2-40B4-BE49-F238E27FC236}">
                  <a16:creationId xmlns:a16="http://schemas.microsoft.com/office/drawing/2014/main" xmlns="" id="{00000000-0008-0000-0300-00004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177</xdr:row>
          <xdr:rowOff>47625</xdr:rowOff>
        </xdr:from>
        <xdr:to>
          <xdr:col>20</xdr:col>
          <xdr:colOff>428625</xdr:colOff>
          <xdr:row>180</xdr:row>
          <xdr:rowOff>171450</xdr:rowOff>
        </xdr:to>
        <xdr:sp macro="" textlink="">
          <xdr:nvSpPr>
            <xdr:cNvPr id="4210" name="Object 114" hidden="1">
              <a:extLst>
                <a:ext uri="{63B3BB69-23CF-44E3-9099-C40C66FF867C}">
                  <a14:compatExt spid="_x0000_s4210"/>
                </a:ext>
                <a:ext uri="{FF2B5EF4-FFF2-40B4-BE49-F238E27FC236}">
                  <a16:creationId xmlns:a16="http://schemas.microsoft.com/office/drawing/2014/main" xmlns="" id="{00000000-0008-0000-0300-00007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177</xdr:row>
          <xdr:rowOff>47625</xdr:rowOff>
        </xdr:from>
        <xdr:to>
          <xdr:col>20</xdr:col>
          <xdr:colOff>428625</xdr:colOff>
          <xdr:row>180</xdr:row>
          <xdr:rowOff>171450</xdr:rowOff>
        </xdr:to>
        <xdr:sp macro="" textlink="">
          <xdr:nvSpPr>
            <xdr:cNvPr id="4211" name="Object 115" hidden="1">
              <a:extLst>
                <a:ext uri="{63B3BB69-23CF-44E3-9099-C40C66FF867C}">
                  <a14:compatExt spid="_x0000_s4211"/>
                </a:ext>
                <a:ext uri="{FF2B5EF4-FFF2-40B4-BE49-F238E27FC236}">
                  <a16:creationId xmlns:a16="http://schemas.microsoft.com/office/drawing/2014/main" xmlns="" id="{00000000-0008-0000-0300-00007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160</xdr:row>
          <xdr:rowOff>95250</xdr:rowOff>
        </xdr:from>
        <xdr:to>
          <xdr:col>20</xdr:col>
          <xdr:colOff>552450</xdr:colOff>
          <xdr:row>163</xdr:row>
          <xdr:rowOff>200025</xdr:rowOff>
        </xdr:to>
        <xdr:sp macro="" textlink="">
          <xdr:nvSpPr>
            <xdr:cNvPr id="4212" name="Object 116" hidden="1">
              <a:extLst>
                <a:ext uri="{63B3BB69-23CF-44E3-9099-C40C66FF867C}">
                  <a14:compatExt spid="_x0000_s4212"/>
                </a:ext>
                <a:ext uri="{FF2B5EF4-FFF2-40B4-BE49-F238E27FC236}">
                  <a16:creationId xmlns:a16="http://schemas.microsoft.com/office/drawing/2014/main" xmlns="" id="{00000000-0008-0000-0300-00007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177</xdr:row>
          <xdr:rowOff>95250</xdr:rowOff>
        </xdr:from>
        <xdr:to>
          <xdr:col>20</xdr:col>
          <xdr:colOff>552450</xdr:colOff>
          <xdr:row>180</xdr:row>
          <xdr:rowOff>200025</xdr:rowOff>
        </xdr:to>
        <xdr:sp macro="" textlink="">
          <xdr:nvSpPr>
            <xdr:cNvPr id="4213" name="Object 117" hidden="1">
              <a:extLst>
                <a:ext uri="{63B3BB69-23CF-44E3-9099-C40C66FF867C}">
                  <a14:compatExt spid="_x0000_s4213"/>
                </a:ext>
                <a:ext uri="{FF2B5EF4-FFF2-40B4-BE49-F238E27FC236}">
                  <a16:creationId xmlns:a16="http://schemas.microsoft.com/office/drawing/2014/main" xmlns="" id="{00000000-0008-0000-0300-000075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4235" name="Object 139" hidden="1">
              <a:extLst>
                <a:ext uri="{63B3BB69-23CF-44E3-9099-C40C66FF867C}">
                  <a14:compatExt spid="_x0000_s4235"/>
                </a:ext>
                <a:ext uri="{FF2B5EF4-FFF2-40B4-BE49-F238E27FC236}">
                  <a16:creationId xmlns:a16="http://schemas.microsoft.com/office/drawing/2014/main" xmlns="" id="{00000000-0008-0000-0300-00008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4236" name="Object 140" hidden="1">
              <a:extLst>
                <a:ext uri="{63B3BB69-23CF-44E3-9099-C40C66FF867C}">
                  <a14:compatExt spid="_x0000_s4236"/>
                </a:ext>
                <a:ext uri="{FF2B5EF4-FFF2-40B4-BE49-F238E27FC236}">
                  <a16:creationId xmlns:a16="http://schemas.microsoft.com/office/drawing/2014/main" xmlns="" id="{00000000-0008-0000-0300-00008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4237" name="Object 141" hidden="1">
              <a:extLst>
                <a:ext uri="{63B3BB69-23CF-44E3-9099-C40C66FF867C}">
                  <a14:compatExt spid="_x0000_s4237"/>
                </a:ext>
                <a:ext uri="{FF2B5EF4-FFF2-40B4-BE49-F238E27FC236}">
                  <a16:creationId xmlns:a16="http://schemas.microsoft.com/office/drawing/2014/main" xmlns="" id="{00000000-0008-0000-0300-00008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241</xdr:row>
          <xdr:rowOff>47625</xdr:rowOff>
        </xdr:from>
        <xdr:to>
          <xdr:col>20</xdr:col>
          <xdr:colOff>428625</xdr:colOff>
          <xdr:row>244</xdr:row>
          <xdr:rowOff>171450</xdr:rowOff>
        </xdr:to>
        <xdr:sp macro="" textlink="">
          <xdr:nvSpPr>
            <xdr:cNvPr id="4238" name="Object 142" hidden="1">
              <a:extLst>
                <a:ext uri="{63B3BB69-23CF-44E3-9099-C40C66FF867C}">
                  <a14:compatExt spid="_x0000_s4238"/>
                </a:ext>
                <a:ext uri="{FF2B5EF4-FFF2-40B4-BE49-F238E27FC236}">
                  <a16:creationId xmlns:a16="http://schemas.microsoft.com/office/drawing/2014/main" xmlns="" id="{00000000-0008-0000-0300-00008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224</xdr:row>
          <xdr:rowOff>95250</xdr:rowOff>
        </xdr:from>
        <xdr:to>
          <xdr:col>20</xdr:col>
          <xdr:colOff>552450</xdr:colOff>
          <xdr:row>227</xdr:row>
          <xdr:rowOff>200025</xdr:rowOff>
        </xdr:to>
        <xdr:sp macro="" textlink="">
          <xdr:nvSpPr>
            <xdr:cNvPr id="4239" name="Object 143" hidden="1">
              <a:extLst>
                <a:ext uri="{63B3BB69-23CF-44E3-9099-C40C66FF867C}">
                  <a14:compatExt spid="_x0000_s4239"/>
                </a:ext>
                <a:ext uri="{FF2B5EF4-FFF2-40B4-BE49-F238E27FC236}">
                  <a16:creationId xmlns:a16="http://schemas.microsoft.com/office/drawing/2014/main" xmlns="" id="{00000000-0008-0000-0300-00008F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241</xdr:row>
          <xdr:rowOff>95250</xdr:rowOff>
        </xdr:from>
        <xdr:to>
          <xdr:col>20</xdr:col>
          <xdr:colOff>552450</xdr:colOff>
          <xdr:row>244</xdr:row>
          <xdr:rowOff>200025</xdr:rowOff>
        </xdr:to>
        <xdr:sp macro="" textlink="">
          <xdr:nvSpPr>
            <xdr:cNvPr id="4240" name="Object 144" hidden="1">
              <a:extLst>
                <a:ext uri="{63B3BB69-23CF-44E3-9099-C40C66FF867C}">
                  <a14:compatExt spid="_x0000_s4240"/>
                </a:ext>
                <a:ext uri="{FF2B5EF4-FFF2-40B4-BE49-F238E27FC236}">
                  <a16:creationId xmlns:a16="http://schemas.microsoft.com/office/drawing/2014/main" xmlns="" id="{00000000-0008-0000-0300-000090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4171" name="Object 75" hidden="1">
              <a:extLst>
                <a:ext uri="{63B3BB69-23CF-44E3-9099-C40C66FF867C}">
                  <a14:compatExt spid="_x0000_s4171"/>
                </a:ext>
                <a:ext uri="{FF2B5EF4-FFF2-40B4-BE49-F238E27FC236}">
                  <a16:creationId xmlns:a16="http://schemas.microsoft.com/office/drawing/2014/main" xmlns="" id="{00000000-0008-0000-0300-00004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4218" name="Object 122" hidden="1">
              <a:extLst>
                <a:ext uri="{63B3BB69-23CF-44E3-9099-C40C66FF867C}">
                  <a14:compatExt spid="_x0000_s4218"/>
                </a:ext>
                <a:ext uri="{FF2B5EF4-FFF2-40B4-BE49-F238E27FC236}">
                  <a16:creationId xmlns:a16="http://schemas.microsoft.com/office/drawing/2014/main" xmlns="" id="{00000000-0008-0000-0300-00007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4219" name="Object 123" hidden="1">
              <a:extLst>
                <a:ext uri="{63B3BB69-23CF-44E3-9099-C40C66FF867C}">
                  <a14:compatExt spid="_x0000_s4219"/>
                </a:ext>
                <a:ext uri="{FF2B5EF4-FFF2-40B4-BE49-F238E27FC236}">
                  <a16:creationId xmlns:a16="http://schemas.microsoft.com/office/drawing/2014/main" xmlns="" id="{00000000-0008-0000-0300-00007B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104775</xdr:colOff>
          <xdr:row>209</xdr:row>
          <xdr:rowOff>47625</xdr:rowOff>
        </xdr:from>
        <xdr:to>
          <xdr:col>20</xdr:col>
          <xdr:colOff>428625</xdr:colOff>
          <xdr:row>212</xdr:row>
          <xdr:rowOff>171450</xdr:rowOff>
        </xdr:to>
        <xdr:sp macro="" textlink="">
          <xdr:nvSpPr>
            <xdr:cNvPr id="4220" name="Object 124" hidden="1">
              <a:extLst>
                <a:ext uri="{63B3BB69-23CF-44E3-9099-C40C66FF867C}">
                  <a14:compatExt spid="_x0000_s4220"/>
                </a:ext>
                <a:ext uri="{FF2B5EF4-FFF2-40B4-BE49-F238E27FC236}">
                  <a16:creationId xmlns:a16="http://schemas.microsoft.com/office/drawing/2014/main" xmlns="" id="{00000000-0008-0000-0300-00007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192</xdr:row>
          <xdr:rowOff>95250</xdr:rowOff>
        </xdr:from>
        <xdr:to>
          <xdr:col>20</xdr:col>
          <xdr:colOff>552450</xdr:colOff>
          <xdr:row>195</xdr:row>
          <xdr:rowOff>200025</xdr:rowOff>
        </xdr:to>
        <xdr:sp macro="" textlink="">
          <xdr:nvSpPr>
            <xdr:cNvPr id="4221" name="Object 125" hidden="1">
              <a:extLst>
                <a:ext uri="{63B3BB69-23CF-44E3-9099-C40C66FF867C}">
                  <a14:compatExt spid="_x0000_s4221"/>
                </a:ext>
                <a:ext uri="{FF2B5EF4-FFF2-40B4-BE49-F238E27FC236}">
                  <a16:creationId xmlns:a16="http://schemas.microsoft.com/office/drawing/2014/main" xmlns="" id="{00000000-0008-0000-0300-00007D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209</xdr:row>
          <xdr:rowOff>95250</xdr:rowOff>
        </xdr:from>
        <xdr:to>
          <xdr:col>20</xdr:col>
          <xdr:colOff>552450</xdr:colOff>
          <xdr:row>212</xdr:row>
          <xdr:rowOff>200025</xdr:rowOff>
        </xdr:to>
        <xdr:sp macro="" textlink="">
          <xdr:nvSpPr>
            <xdr:cNvPr id="4222" name="Object 126" hidden="1">
              <a:extLst>
                <a:ext uri="{63B3BB69-23CF-44E3-9099-C40C66FF867C}">
                  <a14:compatExt spid="_x0000_s4222"/>
                </a:ext>
                <a:ext uri="{FF2B5EF4-FFF2-40B4-BE49-F238E27FC236}">
                  <a16:creationId xmlns:a16="http://schemas.microsoft.com/office/drawing/2014/main" xmlns="" id="{00000000-0008-0000-0300-00007E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219075</xdr:colOff>
          <xdr:row>49</xdr:row>
          <xdr:rowOff>95250</xdr:rowOff>
        </xdr:from>
        <xdr:to>
          <xdr:col>20</xdr:col>
          <xdr:colOff>552450</xdr:colOff>
          <xdr:row>52</xdr:row>
          <xdr:rowOff>85725</xdr:rowOff>
        </xdr:to>
        <xdr:sp macro="" textlink="">
          <xdr:nvSpPr>
            <xdr:cNvPr id="4241" name="Object 145" hidden="1">
              <a:extLst>
                <a:ext uri="{63B3BB69-23CF-44E3-9099-C40C66FF867C}">
                  <a14:compatExt spid="_x0000_s4241"/>
                </a:ext>
                <a:ext uri="{FF2B5EF4-FFF2-40B4-BE49-F238E27FC236}">
                  <a16:creationId xmlns:a16="http://schemas.microsoft.com/office/drawing/2014/main" xmlns="" id="{00000000-0008-0000-0300-00009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18</xdr:col>
          <xdr:colOff>171450</xdr:colOff>
          <xdr:row>32</xdr:row>
          <xdr:rowOff>66675</xdr:rowOff>
        </xdr:from>
        <xdr:to>
          <xdr:col>20</xdr:col>
          <xdr:colOff>495300</xdr:colOff>
          <xdr:row>35</xdr:row>
          <xdr:rowOff>200025</xdr:rowOff>
        </xdr:to>
        <xdr:sp macro="" textlink="">
          <xdr:nvSpPr>
            <xdr:cNvPr id="4242" name="Object 146" hidden="1">
              <a:extLst>
                <a:ext uri="{63B3BB69-23CF-44E3-9099-C40C66FF867C}">
                  <a14:compatExt spid="_x0000_s4242"/>
                </a:ext>
                <a:ext uri="{FF2B5EF4-FFF2-40B4-BE49-F238E27FC236}">
                  <a16:creationId xmlns:a16="http://schemas.microsoft.com/office/drawing/2014/main" xmlns="" id="{00000000-0008-0000-0300-00009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38100</xdr:colOff>
          <xdr:row>0</xdr:row>
          <xdr:rowOff>57150</xdr:rowOff>
        </xdr:from>
        <xdr:to>
          <xdr:col>2</xdr:col>
          <xdr:colOff>361950</xdr:colOff>
          <xdr:row>3</xdr:row>
          <xdr:rowOff>180975</xdr:rowOff>
        </xdr:to>
        <xdr:sp macro="" textlink="">
          <xdr:nvSpPr>
            <xdr:cNvPr id="9217" name="Object 1" hidden="1">
              <a:extLst>
                <a:ext uri="{63B3BB69-23CF-44E3-9099-C40C66FF867C}">
                  <a14:compatExt spid="_x0000_s9217"/>
                </a:ext>
                <a:ext uri="{FF2B5EF4-FFF2-40B4-BE49-F238E27FC236}">
                  <a16:creationId xmlns:a16="http://schemas.microsoft.com/office/drawing/2014/main" xmlns="" id="{00000000-0008-0000-04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16</xdr:row>
          <xdr:rowOff>47625</xdr:rowOff>
        </xdr:from>
        <xdr:to>
          <xdr:col>2</xdr:col>
          <xdr:colOff>381000</xdr:colOff>
          <xdr:row>19</xdr:row>
          <xdr:rowOff>171450</xdr:rowOff>
        </xdr:to>
        <xdr:sp macro="" textlink="">
          <xdr:nvSpPr>
            <xdr:cNvPr id="9218" name="Object 2" hidden="1">
              <a:extLst>
                <a:ext uri="{63B3BB69-23CF-44E3-9099-C40C66FF867C}">
                  <a14:compatExt spid="_x0000_s9218"/>
                </a:ext>
                <a:ext uri="{FF2B5EF4-FFF2-40B4-BE49-F238E27FC236}">
                  <a16:creationId xmlns:a16="http://schemas.microsoft.com/office/drawing/2014/main" xmlns="" id="{00000000-0008-0000-04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30</xdr:row>
          <xdr:rowOff>104775</xdr:rowOff>
        </xdr:from>
        <xdr:to>
          <xdr:col>2</xdr:col>
          <xdr:colOff>333375</xdr:colOff>
          <xdr:row>33</xdr:row>
          <xdr:rowOff>219075</xdr:rowOff>
        </xdr:to>
        <xdr:sp macro="" textlink="">
          <xdr:nvSpPr>
            <xdr:cNvPr id="9219" name="Object 3" hidden="1">
              <a:extLst>
                <a:ext uri="{63B3BB69-23CF-44E3-9099-C40C66FF867C}">
                  <a14:compatExt spid="_x0000_s9219"/>
                </a:ext>
                <a:ext uri="{FF2B5EF4-FFF2-40B4-BE49-F238E27FC236}">
                  <a16:creationId xmlns:a16="http://schemas.microsoft.com/office/drawing/2014/main" xmlns="" id="{00000000-0008-0000-04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46</xdr:row>
          <xdr:rowOff>47625</xdr:rowOff>
        </xdr:from>
        <xdr:to>
          <xdr:col>2</xdr:col>
          <xdr:colOff>342900</xdr:colOff>
          <xdr:row>49</xdr:row>
          <xdr:rowOff>171450</xdr:rowOff>
        </xdr:to>
        <xdr:sp macro="" textlink="">
          <xdr:nvSpPr>
            <xdr:cNvPr id="9220" name="Object 4" hidden="1">
              <a:extLst>
                <a:ext uri="{63B3BB69-23CF-44E3-9099-C40C66FF867C}">
                  <a14:compatExt spid="_x0000_s9220"/>
                </a:ext>
                <a:ext uri="{FF2B5EF4-FFF2-40B4-BE49-F238E27FC236}">
                  <a16:creationId xmlns:a16="http://schemas.microsoft.com/office/drawing/2014/main" xmlns="" id="{00000000-0008-0000-0400-00000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75</xdr:row>
          <xdr:rowOff>47625</xdr:rowOff>
        </xdr:from>
        <xdr:to>
          <xdr:col>2</xdr:col>
          <xdr:colOff>323850</xdr:colOff>
          <xdr:row>78</xdr:row>
          <xdr:rowOff>171450</xdr:rowOff>
        </xdr:to>
        <xdr:sp macro="" textlink="">
          <xdr:nvSpPr>
            <xdr:cNvPr id="9221" name="Object 5" hidden="1">
              <a:extLst>
                <a:ext uri="{63B3BB69-23CF-44E3-9099-C40C66FF867C}">
                  <a14:compatExt spid="_x0000_s9221"/>
                </a:ext>
                <a:ext uri="{FF2B5EF4-FFF2-40B4-BE49-F238E27FC236}">
                  <a16:creationId xmlns:a16="http://schemas.microsoft.com/office/drawing/2014/main" xmlns="" id="{00000000-0008-0000-0400-00000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105</xdr:row>
          <xdr:rowOff>47625</xdr:rowOff>
        </xdr:from>
        <xdr:to>
          <xdr:col>2</xdr:col>
          <xdr:colOff>285750</xdr:colOff>
          <xdr:row>108</xdr:row>
          <xdr:rowOff>171450</xdr:rowOff>
        </xdr:to>
        <xdr:sp macro="" textlink="">
          <xdr:nvSpPr>
            <xdr:cNvPr id="9222" name="Object 6" hidden="1">
              <a:extLst>
                <a:ext uri="{63B3BB69-23CF-44E3-9099-C40C66FF867C}">
                  <a14:compatExt spid="_x0000_s9222"/>
                </a:ext>
                <a:ext uri="{FF2B5EF4-FFF2-40B4-BE49-F238E27FC236}">
                  <a16:creationId xmlns:a16="http://schemas.microsoft.com/office/drawing/2014/main" xmlns="" id="{00000000-0008-0000-0400-00000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114300</xdr:colOff>
          <xdr:row>60</xdr:row>
          <xdr:rowOff>104775</xdr:rowOff>
        </xdr:from>
        <xdr:to>
          <xdr:col>2</xdr:col>
          <xdr:colOff>314325</xdr:colOff>
          <xdr:row>63</xdr:row>
          <xdr:rowOff>209550</xdr:rowOff>
        </xdr:to>
        <xdr:sp macro="" textlink="">
          <xdr:nvSpPr>
            <xdr:cNvPr id="9223" name="Object 7" hidden="1">
              <a:extLst>
                <a:ext uri="{63B3BB69-23CF-44E3-9099-C40C66FF867C}">
                  <a14:compatExt spid="_x0000_s9223"/>
                </a:ext>
                <a:ext uri="{FF2B5EF4-FFF2-40B4-BE49-F238E27FC236}">
                  <a16:creationId xmlns:a16="http://schemas.microsoft.com/office/drawing/2014/main" xmlns="" id="{00000000-0008-0000-0400-00000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85725</xdr:colOff>
          <xdr:row>120</xdr:row>
          <xdr:rowOff>104775</xdr:rowOff>
        </xdr:from>
        <xdr:to>
          <xdr:col>2</xdr:col>
          <xdr:colOff>352425</xdr:colOff>
          <xdr:row>123</xdr:row>
          <xdr:rowOff>209550</xdr:rowOff>
        </xdr:to>
        <xdr:sp macro="" textlink="">
          <xdr:nvSpPr>
            <xdr:cNvPr id="9224" name="Object 8" hidden="1">
              <a:extLst>
                <a:ext uri="{63B3BB69-23CF-44E3-9099-C40C66FF867C}">
                  <a14:compatExt spid="_x0000_s9224"/>
                </a:ext>
                <a:ext uri="{FF2B5EF4-FFF2-40B4-BE49-F238E27FC236}">
                  <a16:creationId xmlns:a16="http://schemas.microsoft.com/office/drawing/2014/main" xmlns="" id="{00000000-0008-0000-0400-00000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90</xdr:row>
          <xdr:rowOff>104775</xdr:rowOff>
        </xdr:from>
        <xdr:to>
          <xdr:col>2</xdr:col>
          <xdr:colOff>323850</xdr:colOff>
          <xdr:row>93</xdr:row>
          <xdr:rowOff>219075</xdr:rowOff>
        </xdr:to>
        <xdr:sp macro="" textlink="">
          <xdr:nvSpPr>
            <xdr:cNvPr id="9225" name="Object 9" hidden="1">
              <a:extLst>
                <a:ext uri="{63B3BB69-23CF-44E3-9099-C40C66FF867C}">
                  <a14:compatExt spid="_x0000_s9225"/>
                </a:ext>
                <a:ext uri="{FF2B5EF4-FFF2-40B4-BE49-F238E27FC236}">
                  <a16:creationId xmlns:a16="http://schemas.microsoft.com/office/drawing/2014/main" xmlns="" id="{00000000-0008-0000-0400-00000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136</xdr:row>
          <xdr:rowOff>47625</xdr:rowOff>
        </xdr:from>
        <xdr:to>
          <xdr:col>2</xdr:col>
          <xdr:colOff>333375</xdr:colOff>
          <xdr:row>139</xdr:row>
          <xdr:rowOff>171450</xdr:rowOff>
        </xdr:to>
        <xdr:sp macro="" textlink="">
          <xdr:nvSpPr>
            <xdr:cNvPr id="9226" name="Object 10" hidden="1">
              <a:extLst>
                <a:ext uri="{63B3BB69-23CF-44E3-9099-C40C66FF867C}">
                  <a14:compatExt spid="_x0000_s9226"/>
                </a:ext>
                <a:ext uri="{FF2B5EF4-FFF2-40B4-BE49-F238E27FC236}">
                  <a16:creationId xmlns:a16="http://schemas.microsoft.com/office/drawing/2014/main" xmlns="" id="{00000000-0008-0000-0400-00000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151</xdr:row>
          <xdr:rowOff>104775</xdr:rowOff>
        </xdr:from>
        <xdr:to>
          <xdr:col>2</xdr:col>
          <xdr:colOff>295275</xdr:colOff>
          <xdr:row>154</xdr:row>
          <xdr:rowOff>219075</xdr:rowOff>
        </xdr:to>
        <xdr:sp macro="" textlink="">
          <xdr:nvSpPr>
            <xdr:cNvPr id="9227" name="Object 11" hidden="1">
              <a:extLst>
                <a:ext uri="{63B3BB69-23CF-44E3-9099-C40C66FF867C}">
                  <a14:compatExt spid="_x0000_s9227"/>
                </a:ext>
                <a:ext uri="{FF2B5EF4-FFF2-40B4-BE49-F238E27FC236}">
                  <a16:creationId xmlns:a16="http://schemas.microsoft.com/office/drawing/2014/main" xmlns="" id="{00000000-0008-0000-0400-00000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167</xdr:row>
          <xdr:rowOff>47625</xdr:rowOff>
        </xdr:from>
        <xdr:to>
          <xdr:col>2</xdr:col>
          <xdr:colOff>323850</xdr:colOff>
          <xdr:row>170</xdr:row>
          <xdr:rowOff>171450</xdr:rowOff>
        </xdr:to>
        <xdr:sp macro="" textlink="">
          <xdr:nvSpPr>
            <xdr:cNvPr id="9228" name="Object 12" hidden="1">
              <a:extLst>
                <a:ext uri="{63B3BB69-23CF-44E3-9099-C40C66FF867C}">
                  <a14:compatExt spid="_x0000_s9228"/>
                </a:ext>
                <a:ext uri="{FF2B5EF4-FFF2-40B4-BE49-F238E27FC236}">
                  <a16:creationId xmlns:a16="http://schemas.microsoft.com/office/drawing/2014/main" xmlns="" id="{00000000-0008-0000-0400-00000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198</xdr:row>
          <xdr:rowOff>47625</xdr:rowOff>
        </xdr:from>
        <xdr:to>
          <xdr:col>2</xdr:col>
          <xdr:colOff>323850</xdr:colOff>
          <xdr:row>201</xdr:row>
          <xdr:rowOff>171450</xdr:rowOff>
        </xdr:to>
        <xdr:sp macro="" textlink="">
          <xdr:nvSpPr>
            <xdr:cNvPr id="9229" name="Object 13" hidden="1">
              <a:extLst>
                <a:ext uri="{63B3BB69-23CF-44E3-9099-C40C66FF867C}">
                  <a14:compatExt spid="_x0000_s9229"/>
                </a:ext>
                <a:ext uri="{FF2B5EF4-FFF2-40B4-BE49-F238E27FC236}">
                  <a16:creationId xmlns:a16="http://schemas.microsoft.com/office/drawing/2014/main" xmlns="" id="{00000000-0008-0000-0400-00000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228</xdr:row>
          <xdr:rowOff>47625</xdr:rowOff>
        </xdr:from>
        <xdr:to>
          <xdr:col>2</xdr:col>
          <xdr:colOff>314325</xdr:colOff>
          <xdr:row>231</xdr:row>
          <xdr:rowOff>171450</xdr:rowOff>
        </xdr:to>
        <xdr:sp macro="" textlink="">
          <xdr:nvSpPr>
            <xdr:cNvPr id="9230" name="Object 14" hidden="1">
              <a:extLst>
                <a:ext uri="{63B3BB69-23CF-44E3-9099-C40C66FF867C}">
                  <a14:compatExt spid="_x0000_s9230"/>
                </a:ext>
                <a:ext uri="{FF2B5EF4-FFF2-40B4-BE49-F238E27FC236}">
                  <a16:creationId xmlns:a16="http://schemas.microsoft.com/office/drawing/2014/main" xmlns="" id="{00000000-0008-0000-0400-00000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114300</xdr:colOff>
          <xdr:row>182</xdr:row>
          <xdr:rowOff>104775</xdr:rowOff>
        </xdr:from>
        <xdr:to>
          <xdr:col>2</xdr:col>
          <xdr:colOff>323850</xdr:colOff>
          <xdr:row>185</xdr:row>
          <xdr:rowOff>209550</xdr:rowOff>
        </xdr:to>
        <xdr:sp macro="" textlink="">
          <xdr:nvSpPr>
            <xdr:cNvPr id="9231" name="Object 15" hidden="1">
              <a:extLst>
                <a:ext uri="{63B3BB69-23CF-44E3-9099-C40C66FF867C}">
                  <a14:compatExt spid="_x0000_s9231"/>
                </a:ext>
                <a:ext uri="{FF2B5EF4-FFF2-40B4-BE49-F238E27FC236}">
                  <a16:creationId xmlns:a16="http://schemas.microsoft.com/office/drawing/2014/main" xmlns="" id="{00000000-0008-0000-0400-00000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212</xdr:row>
          <xdr:rowOff>104775</xdr:rowOff>
        </xdr:from>
        <xdr:to>
          <xdr:col>2</xdr:col>
          <xdr:colOff>400050</xdr:colOff>
          <xdr:row>215</xdr:row>
          <xdr:rowOff>219075</xdr:rowOff>
        </xdr:to>
        <xdr:sp macro="" textlink="">
          <xdr:nvSpPr>
            <xdr:cNvPr id="9232" name="Object 16" hidden="1">
              <a:extLst>
                <a:ext uri="{63B3BB69-23CF-44E3-9099-C40C66FF867C}">
                  <a14:compatExt spid="_x0000_s9232"/>
                </a:ext>
                <a:ext uri="{FF2B5EF4-FFF2-40B4-BE49-F238E27FC236}">
                  <a16:creationId xmlns:a16="http://schemas.microsoft.com/office/drawing/2014/main" xmlns="" id="{00000000-0008-0000-0400-00001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76200</xdr:colOff>
          <xdr:row>212</xdr:row>
          <xdr:rowOff>190500</xdr:rowOff>
        </xdr:from>
        <xdr:to>
          <xdr:col>2</xdr:col>
          <xdr:colOff>333375</xdr:colOff>
          <xdr:row>215</xdr:row>
          <xdr:rowOff>295275</xdr:rowOff>
        </xdr:to>
        <xdr:sp macro="" textlink="">
          <xdr:nvSpPr>
            <xdr:cNvPr id="9233" name="Object 17" hidden="1">
              <a:extLst>
                <a:ext uri="{63B3BB69-23CF-44E3-9099-C40C66FF867C}">
                  <a14:compatExt spid="_x0000_s9233"/>
                </a:ext>
                <a:ext uri="{FF2B5EF4-FFF2-40B4-BE49-F238E27FC236}">
                  <a16:creationId xmlns:a16="http://schemas.microsoft.com/office/drawing/2014/main" xmlns="" id="{00000000-0008-0000-0400-00001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38100</xdr:colOff>
          <xdr:row>0</xdr:row>
          <xdr:rowOff>57150</xdr:rowOff>
        </xdr:from>
        <xdr:to>
          <xdr:col>2</xdr:col>
          <xdr:colOff>361950</xdr:colOff>
          <xdr:row>3</xdr:row>
          <xdr:rowOff>180975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xmlns="" id="{00000000-0008-0000-04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16</xdr:row>
          <xdr:rowOff>47625</xdr:rowOff>
        </xdr:from>
        <xdr:to>
          <xdr:col>2</xdr:col>
          <xdr:colOff>381000</xdr:colOff>
          <xdr:row>19</xdr:row>
          <xdr:rowOff>171450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xmlns="" id="{00000000-0008-0000-04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30</xdr:row>
          <xdr:rowOff>104775</xdr:rowOff>
        </xdr:from>
        <xdr:to>
          <xdr:col>2</xdr:col>
          <xdr:colOff>333375</xdr:colOff>
          <xdr:row>33</xdr:row>
          <xdr:rowOff>219075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xmlns="" id="{00000000-0008-0000-04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46</xdr:row>
          <xdr:rowOff>47625</xdr:rowOff>
        </xdr:from>
        <xdr:to>
          <xdr:col>2</xdr:col>
          <xdr:colOff>342900</xdr:colOff>
          <xdr:row>49</xdr:row>
          <xdr:rowOff>171450</xdr:rowOff>
        </xdr:to>
        <xdr:sp macro="" textlink="">
          <xdr:nvSpPr>
            <xdr:cNvPr id="5124" name="Object 4" hidden="1">
              <a:extLst>
                <a:ext uri="{63B3BB69-23CF-44E3-9099-C40C66FF867C}">
                  <a14:compatExt spid="_x0000_s5124"/>
                </a:ext>
                <a:ext uri="{FF2B5EF4-FFF2-40B4-BE49-F238E27FC236}">
                  <a16:creationId xmlns:a16="http://schemas.microsoft.com/office/drawing/2014/main" xmlns="" id="{00000000-0008-0000-0400-00000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75</xdr:row>
          <xdr:rowOff>47625</xdr:rowOff>
        </xdr:from>
        <xdr:to>
          <xdr:col>2</xdr:col>
          <xdr:colOff>323850</xdr:colOff>
          <xdr:row>78</xdr:row>
          <xdr:rowOff>171450</xdr:rowOff>
        </xdr:to>
        <xdr:sp macro="" textlink="">
          <xdr:nvSpPr>
            <xdr:cNvPr id="5125" name="Object 5" hidden="1">
              <a:extLst>
                <a:ext uri="{63B3BB69-23CF-44E3-9099-C40C66FF867C}">
                  <a14:compatExt spid="_x0000_s5125"/>
                </a:ext>
                <a:ext uri="{FF2B5EF4-FFF2-40B4-BE49-F238E27FC236}">
                  <a16:creationId xmlns:a16="http://schemas.microsoft.com/office/drawing/2014/main" xmlns="" id="{00000000-0008-0000-0400-00000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105</xdr:row>
          <xdr:rowOff>47625</xdr:rowOff>
        </xdr:from>
        <xdr:to>
          <xdr:col>2</xdr:col>
          <xdr:colOff>285750</xdr:colOff>
          <xdr:row>108</xdr:row>
          <xdr:rowOff>171450</xdr:rowOff>
        </xdr:to>
        <xdr:sp macro="" textlink="">
          <xdr:nvSpPr>
            <xdr:cNvPr id="5126" name="Object 6" hidden="1">
              <a:extLst>
                <a:ext uri="{63B3BB69-23CF-44E3-9099-C40C66FF867C}">
                  <a14:compatExt spid="_x0000_s5126"/>
                </a:ext>
                <a:ext uri="{FF2B5EF4-FFF2-40B4-BE49-F238E27FC236}">
                  <a16:creationId xmlns:a16="http://schemas.microsoft.com/office/drawing/2014/main" xmlns="" id="{00000000-0008-0000-0400-00000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114300</xdr:colOff>
          <xdr:row>60</xdr:row>
          <xdr:rowOff>104775</xdr:rowOff>
        </xdr:from>
        <xdr:to>
          <xdr:col>2</xdr:col>
          <xdr:colOff>314325</xdr:colOff>
          <xdr:row>63</xdr:row>
          <xdr:rowOff>209550</xdr:rowOff>
        </xdr:to>
        <xdr:sp macro="" textlink="">
          <xdr:nvSpPr>
            <xdr:cNvPr id="5127" name="Object 7" hidden="1">
              <a:extLst>
                <a:ext uri="{63B3BB69-23CF-44E3-9099-C40C66FF867C}">
                  <a14:compatExt spid="_x0000_s5127"/>
                </a:ext>
                <a:ext uri="{FF2B5EF4-FFF2-40B4-BE49-F238E27FC236}">
                  <a16:creationId xmlns:a16="http://schemas.microsoft.com/office/drawing/2014/main" xmlns="" id="{00000000-0008-0000-0400-00000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85725</xdr:colOff>
          <xdr:row>120</xdr:row>
          <xdr:rowOff>104775</xdr:rowOff>
        </xdr:from>
        <xdr:to>
          <xdr:col>2</xdr:col>
          <xdr:colOff>352425</xdr:colOff>
          <xdr:row>123</xdr:row>
          <xdr:rowOff>209550</xdr:rowOff>
        </xdr:to>
        <xdr:sp macro="" textlink="">
          <xdr:nvSpPr>
            <xdr:cNvPr id="5128" name="Object 8" hidden="1">
              <a:extLst>
                <a:ext uri="{63B3BB69-23CF-44E3-9099-C40C66FF867C}">
                  <a14:compatExt spid="_x0000_s5128"/>
                </a:ext>
                <a:ext uri="{FF2B5EF4-FFF2-40B4-BE49-F238E27FC236}">
                  <a16:creationId xmlns:a16="http://schemas.microsoft.com/office/drawing/2014/main" xmlns="" id="{00000000-0008-0000-0400-00000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90</xdr:row>
          <xdr:rowOff>104775</xdr:rowOff>
        </xdr:from>
        <xdr:to>
          <xdr:col>2</xdr:col>
          <xdr:colOff>323850</xdr:colOff>
          <xdr:row>93</xdr:row>
          <xdr:rowOff>219075</xdr:rowOff>
        </xdr:to>
        <xdr:sp macro="" textlink="">
          <xdr:nvSpPr>
            <xdr:cNvPr id="5129" name="Object 9" hidden="1">
              <a:extLst>
                <a:ext uri="{63B3BB69-23CF-44E3-9099-C40C66FF867C}">
                  <a14:compatExt spid="_x0000_s5129"/>
                </a:ext>
                <a:ext uri="{FF2B5EF4-FFF2-40B4-BE49-F238E27FC236}">
                  <a16:creationId xmlns:a16="http://schemas.microsoft.com/office/drawing/2014/main" xmlns="" id="{00000000-0008-0000-0400-00000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136</xdr:row>
          <xdr:rowOff>47625</xdr:rowOff>
        </xdr:from>
        <xdr:to>
          <xdr:col>2</xdr:col>
          <xdr:colOff>333375</xdr:colOff>
          <xdr:row>139</xdr:row>
          <xdr:rowOff>171450</xdr:rowOff>
        </xdr:to>
        <xdr:sp macro="" textlink="">
          <xdr:nvSpPr>
            <xdr:cNvPr id="5130" name="Object 10" hidden="1">
              <a:extLst>
                <a:ext uri="{63B3BB69-23CF-44E3-9099-C40C66FF867C}">
                  <a14:compatExt spid="_x0000_s5130"/>
                </a:ext>
                <a:ext uri="{FF2B5EF4-FFF2-40B4-BE49-F238E27FC236}">
                  <a16:creationId xmlns:a16="http://schemas.microsoft.com/office/drawing/2014/main" xmlns="" id="{00000000-0008-0000-0400-00000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151</xdr:row>
          <xdr:rowOff>104775</xdr:rowOff>
        </xdr:from>
        <xdr:to>
          <xdr:col>2</xdr:col>
          <xdr:colOff>295275</xdr:colOff>
          <xdr:row>154</xdr:row>
          <xdr:rowOff>219075</xdr:rowOff>
        </xdr:to>
        <xdr:sp macro="" textlink="">
          <xdr:nvSpPr>
            <xdr:cNvPr id="5131" name="Object 11" hidden="1">
              <a:extLst>
                <a:ext uri="{63B3BB69-23CF-44E3-9099-C40C66FF867C}">
                  <a14:compatExt spid="_x0000_s5131"/>
                </a:ext>
                <a:ext uri="{FF2B5EF4-FFF2-40B4-BE49-F238E27FC236}">
                  <a16:creationId xmlns:a16="http://schemas.microsoft.com/office/drawing/2014/main" xmlns="" id="{00000000-0008-0000-0400-00000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167</xdr:row>
          <xdr:rowOff>47625</xdr:rowOff>
        </xdr:from>
        <xdr:to>
          <xdr:col>2</xdr:col>
          <xdr:colOff>323850</xdr:colOff>
          <xdr:row>170</xdr:row>
          <xdr:rowOff>171450</xdr:rowOff>
        </xdr:to>
        <xdr:sp macro="" textlink="">
          <xdr:nvSpPr>
            <xdr:cNvPr id="5132" name="Object 12" hidden="1">
              <a:extLst>
                <a:ext uri="{63B3BB69-23CF-44E3-9099-C40C66FF867C}">
                  <a14:compatExt spid="_x0000_s5132"/>
                </a:ext>
                <a:ext uri="{FF2B5EF4-FFF2-40B4-BE49-F238E27FC236}">
                  <a16:creationId xmlns:a16="http://schemas.microsoft.com/office/drawing/2014/main" xmlns="" id="{00000000-0008-0000-0400-00000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198</xdr:row>
          <xdr:rowOff>47625</xdr:rowOff>
        </xdr:from>
        <xdr:to>
          <xdr:col>2</xdr:col>
          <xdr:colOff>323850</xdr:colOff>
          <xdr:row>201</xdr:row>
          <xdr:rowOff>171450</xdr:rowOff>
        </xdr:to>
        <xdr:sp macro="" textlink="">
          <xdr:nvSpPr>
            <xdr:cNvPr id="5133" name="Object 13" hidden="1">
              <a:extLst>
                <a:ext uri="{63B3BB69-23CF-44E3-9099-C40C66FF867C}">
                  <a14:compatExt spid="_x0000_s5133"/>
                </a:ext>
                <a:ext uri="{FF2B5EF4-FFF2-40B4-BE49-F238E27FC236}">
                  <a16:creationId xmlns:a16="http://schemas.microsoft.com/office/drawing/2014/main" xmlns="" id="{00000000-0008-0000-0400-00000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104775</xdr:colOff>
          <xdr:row>228</xdr:row>
          <xdr:rowOff>47625</xdr:rowOff>
        </xdr:from>
        <xdr:to>
          <xdr:col>2</xdr:col>
          <xdr:colOff>314325</xdr:colOff>
          <xdr:row>231</xdr:row>
          <xdr:rowOff>171450</xdr:rowOff>
        </xdr:to>
        <xdr:sp macro="" textlink="">
          <xdr:nvSpPr>
            <xdr:cNvPr id="5134" name="Object 14" hidden="1">
              <a:extLst>
                <a:ext uri="{63B3BB69-23CF-44E3-9099-C40C66FF867C}">
                  <a14:compatExt spid="_x0000_s5134"/>
                </a:ext>
                <a:ext uri="{FF2B5EF4-FFF2-40B4-BE49-F238E27FC236}">
                  <a16:creationId xmlns:a16="http://schemas.microsoft.com/office/drawing/2014/main" xmlns="" id="{00000000-0008-0000-0400-00000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114300</xdr:colOff>
          <xdr:row>182</xdr:row>
          <xdr:rowOff>104775</xdr:rowOff>
        </xdr:from>
        <xdr:to>
          <xdr:col>2</xdr:col>
          <xdr:colOff>323850</xdr:colOff>
          <xdr:row>185</xdr:row>
          <xdr:rowOff>209550</xdr:rowOff>
        </xdr:to>
        <xdr:sp macro="" textlink="">
          <xdr:nvSpPr>
            <xdr:cNvPr id="5135" name="Object 15" hidden="1">
              <a:extLst>
                <a:ext uri="{63B3BB69-23CF-44E3-9099-C40C66FF867C}">
                  <a14:compatExt spid="_x0000_s5135"/>
                </a:ext>
                <a:ext uri="{FF2B5EF4-FFF2-40B4-BE49-F238E27FC236}">
                  <a16:creationId xmlns:a16="http://schemas.microsoft.com/office/drawing/2014/main" xmlns="" id="{00000000-0008-0000-0400-00000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66675</xdr:colOff>
          <xdr:row>212</xdr:row>
          <xdr:rowOff>104775</xdr:rowOff>
        </xdr:from>
        <xdr:to>
          <xdr:col>2</xdr:col>
          <xdr:colOff>400050</xdr:colOff>
          <xdr:row>215</xdr:row>
          <xdr:rowOff>219075</xdr:rowOff>
        </xdr:to>
        <xdr:sp macro="" textlink="">
          <xdr:nvSpPr>
            <xdr:cNvPr id="5136" name="Object 16" hidden="1">
              <a:extLst>
                <a:ext uri="{63B3BB69-23CF-44E3-9099-C40C66FF867C}">
                  <a14:compatExt spid="_x0000_s5136"/>
                </a:ext>
                <a:ext uri="{FF2B5EF4-FFF2-40B4-BE49-F238E27FC236}">
                  <a16:creationId xmlns:a16="http://schemas.microsoft.com/office/drawing/2014/main" xmlns="" id="{00000000-0008-0000-0400-00001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76200</xdr:colOff>
          <xdr:row>212</xdr:row>
          <xdr:rowOff>190500</xdr:rowOff>
        </xdr:from>
        <xdr:to>
          <xdr:col>2</xdr:col>
          <xdr:colOff>333375</xdr:colOff>
          <xdr:row>215</xdr:row>
          <xdr:rowOff>295275</xdr:rowOff>
        </xdr:to>
        <xdr:sp macro="" textlink="">
          <xdr:nvSpPr>
            <xdr:cNvPr id="5137" name="Object 17" hidden="1">
              <a:extLst>
                <a:ext uri="{63B3BB69-23CF-44E3-9099-C40C66FF867C}">
                  <a14:compatExt spid="_x0000_s5137"/>
                </a:ext>
                <a:ext uri="{FF2B5EF4-FFF2-40B4-BE49-F238E27FC236}">
                  <a16:creationId xmlns:a16="http://schemas.microsoft.com/office/drawing/2014/main" xmlns="" id="{00000000-0008-0000-0400-00001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384753</xdr:colOff>
      <xdr:row>345</xdr:row>
      <xdr:rowOff>201083</xdr:rowOff>
    </xdr:from>
    <xdr:to>
      <xdr:col>14</xdr:col>
      <xdr:colOff>444499</xdr:colOff>
      <xdr:row>345</xdr:row>
      <xdr:rowOff>1515533</xdr:rowOff>
    </xdr:to>
    <xdr:grpSp>
      <xdr:nvGrpSpPr>
        <xdr:cNvPr id="607" name="Group 606">
          <a:extLst>
            <a:ext uri="{FF2B5EF4-FFF2-40B4-BE49-F238E27FC236}">
              <a16:creationId xmlns:a16="http://schemas.microsoft.com/office/drawing/2014/main" xmlns="" id="{00000000-0008-0000-0500-00005F020000}"/>
            </a:ext>
          </a:extLst>
        </xdr:cNvPr>
        <xdr:cNvGrpSpPr/>
      </xdr:nvGrpSpPr>
      <xdr:grpSpPr>
        <a:xfrm>
          <a:off x="7242753" y="128169458"/>
          <a:ext cx="5298496" cy="1314450"/>
          <a:chOff x="8029575" y="2990850"/>
          <a:chExt cx="4095750" cy="1314450"/>
        </a:xfrm>
      </xdr:grpSpPr>
      <xdr:cxnSp macro="">
        <xdr:nvCxnSpPr>
          <xdr:cNvPr id="608" name="Straight Arrow Connector 607">
            <a:extLst>
              <a:ext uri="{FF2B5EF4-FFF2-40B4-BE49-F238E27FC236}">
                <a16:creationId xmlns:a16="http://schemas.microsoft.com/office/drawing/2014/main" xmlns="" id="{00000000-0008-0000-0500-00006002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609" name="Group 608">
            <a:extLst>
              <a:ext uri="{FF2B5EF4-FFF2-40B4-BE49-F238E27FC236}">
                <a16:creationId xmlns:a16="http://schemas.microsoft.com/office/drawing/2014/main" xmlns="" id="{00000000-0008-0000-0500-00006102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610" name="Straight Connector 609">
              <a:extLst>
                <a:ext uri="{FF2B5EF4-FFF2-40B4-BE49-F238E27FC236}">
                  <a16:creationId xmlns:a16="http://schemas.microsoft.com/office/drawing/2014/main" xmlns="" id="{00000000-0008-0000-0500-00006202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611" name="Group 610">
              <a:extLst>
                <a:ext uri="{FF2B5EF4-FFF2-40B4-BE49-F238E27FC236}">
                  <a16:creationId xmlns:a16="http://schemas.microsoft.com/office/drawing/2014/main" xmlns="" id="{00000000-0008-0000-0500-00006302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612" name="Rectangle 611">
                <a:extLst>
                  <a:ext uri="{FF2B5EF4-FFF2-40B4-BE49-F238E27FC236}">
                    <a16:creationId xmlns:a16="http://schemas.microsoft.com/office/drawing/2014/main" xmlns="" id="{00000000-0008-0000-0500-00006402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613" name="Group 612">
                <a:extLst>
                  <a:ext uri="{FF2B5EF4-FFF2-40B4-BE49-F238E27FC236}">
                    <a16:creationId xmlns:a16="http://schemas.microsoft.com/office/drawing/2014/main" xmlns="" id="{00000000-0008-0000-0500-00006502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614" name="Rectangle 613">
                  <a:extLst>
                    <a:ext uri="{FF2B5EF4-FFF2-40B4-BE49-F238E27FC236}">
                      <a16:creationId xmlns:a16="http://schemas.microsoft.com/office/drawing/2014/main" xmlns="" id="{00000000-0008-0000-0500-00006602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615" name="Straight Connector 614">
                  <a:extLst>
                    <a:ext uri="{FF2B5EF4-FFF2-40B4-BE49-F238E27FC236}">
                      <a16:creationId xmlns:a16="http://schemas.microsoft.com/office/drawing/2014/main" xmlns="" id="{00000000-0008-0000-0500-00006702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616" name="Straight Arrow Connector 615">
                  <a:extLst>
                    <a:ext uri="{FF2B5EF4-FFF2-40B4-BE49-F238E27FC236}">
                      <a16:creationId xmlns:a16="http://schemas.microsoft.com/office/drawing/2014/main" xmlns="" id="{00000000-0008-0000-0500-00006802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617" name="Straight Arrow Connector 616">
                  <a:extLst>
                    <a:ext uri="{FF2B5EF4-FFF2-40B4-BE49-F238E27FC236}">
                      <a16:creationId xmlns:a16="http://schemas.microsoft.com/office/drawing/2014/main" xmlns="" id="{00000000-0008-0000-0500-00006902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618" name="Straight Arrow Connector 617">
                  <a:extLst>
                    <a:ext uri="{FF2B5EF4-FFF2-40B4-BE49-F238E27FC236}">
                      <a16:creationId xmlns:a16="http://schemas.microsoft.com/office/drawing/2014/main" xmlns="" id="{00000000-0008-0000-0500-00006A02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619" name="Straight Arrow Connector 618">
                  <a:extLst>
                    <a:ext uri="{FF2B5EF4-FFF2-40B4-BE49-F238E27FC236}">
                      <a16:creationId xmlns:a16="http://schemas.microsoft.com/office/drawing/2014/main" xmlns="" id="{00000000-0008-0000-0500-00006B02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620" name="Straight Arrow Connector 619">
                  <a:extLst>
                    <a:ext uri="{FF2B5EF4-FFF2-40B4-BE49-F238E27FC236}">
                      <a16:creationId xmlns:a16="http://schemas.microsoft.com/office/drawing/2014/main" xmlns="" id="{00000000-0008-0000-0500-00006C02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621" name="TextBox 620">
                  <a:extLst>
                    <a:ext uri="{FF2B5EF4-FFF2-40B4-BE49-F238E27FC236}">
                      <a16:creationId xmlns:a16="http://schemas.microsoft.com/office/drawing/2014/main" xmlns="" id="{00000000-0008-0000-0500-00006D02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622" name="TextBox 621">
                  <a:extLst>
                    <a:ext uri="{FF2B5EF4-FFF2-40B4-BE49-F238E27FC236}">
                      <a16:creationId xmlns:a16="http://schemas.microsoft.com/office/drawing/2014/main" xmlns="" id="{00000000-0008-0000-0500-00006E02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381000</xdr:colOff>
      <xdr:row>345</xdr:row>
      <xdr:rowOff>1286419</xdr:rowOff>
    </xdr:from>
    <xdr:to>
      <xdr:col>15</xdr:col>
      <xdr:colOff>63500</xdr:colOff>
      <xdr:row>345</xdr:row>
      <xdr:rowOff>2638425</xdr:rowOff>
    </xdr:to>
    <xdr:grpSp>
      <xdr:nvGrpSpPr>
        <xdr:cNvPr id="623" name="Group 622">
          <a:extLst>
            <a:ext uri="{FF2B5EF4-FFF2-40B4-BE49-F238E27FC236}">
              <a16:creationId xmlns:a16="http://schemas.microsoft.com/office/drawing/2014/main" xmlns="" id="{00000000-0008-0000-0500-00006F020000}"/>
            </a:ext>
          </a:extLst>
        </xdr:cNvPr>
        <xdr:cNvGrpSpPr/>
      </xdr:nvGrpSpPr>
      <xdr:grpSpPr>
        <a:xfrm>
          <a:off x="7239000" y="129254794"/>
          <a:ext cx="5572125" cy="1352006"/>
          <a:chOff x="7082845" y="4077244"/>
          <a:chExt cx="4042355" cy="1352006"/>
        </a:xfrm>
      </xdr:grpSpPr>
      <xdr:grpSp>
        <xdr:nvGrpSpPr>
          <xdr:cNvPr id="624" name="Group 623">
            <a:extLst>
              <a:ext uri="{FF2B5EF4-FFF2-40B4-BE49-F238E27FC236}">
                <a16:creationId xmlns:a16="http://schemas.microsoft.com/office/drawing/2014/main" xmlns="" id="{00000000-0008-0000-0500-00007002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626" name="Straight Arrow Connector 625">
              <a:extLst>
                <a:ext uri="{FF2B5EF4-FFF2-40B4-BE49-F238E27FC236}">
                  <a16:creationId xmlns:a16="http://schemas.microsoft.com/office/drawing/2014/main" xmlns="" id="{00000000-0008-0000-0500-00007202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27" name="Rectangle 626">
              <a:extLst>
                <a:ext uri="{FF2B5EF4-FFF2-40B4-BE49-F238E27FC236}">
                  <a16:creationId xmlns:a16="http://schemas.microsoft.com/office/drawing/2014/main" xmlns="" id="{00000000-0008-0000-0500-00007302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628" name="Rectangle 627">
              <a:extLst>
                <a:ext uri="{FF2B5EF4-FFF2-40B4-BE49-F238E27FC236}">
                  <a16:creationId xmlns:a16="http://schemas.microsoft.com/office/drawing/2014/main" xmlns="" id="{00000000-0008-0000-0500-00007402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629" name="Straight Connector 628">
              <a:extLst>
                <a:ext uri="{FF2B5EF4-FFF2-40B4-BE49-F238E27FC236}">
                  <a16:creationId xmlns:a16="http://schemas.microsoft.com/office/drawing/2014/main" xmlns="" id="{00000000-0008-0000-0500-00007502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30" name="Straight Arrow Connector 629">
              <a:extLst>
                <a:ext uri="{FF2B5EF4-FFF2-40B4-BE49-F238E27FC236}">
                  <a16:creationId xmlns:a16="http://schemas.microsoft.com/office/drawing/2014/main" xmlns="" id="{00000000-0008-0000-0500-00007602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31" name="Straight Arrow Connector 630">
              <a:extLst>
                <a:ext uri="{FF2B5EF4-FFF2-40B4-BE49-F238E27FC236}">
                  <a16:creationId xmlns:a16="http://schemas.microsoft.com/office/drawing/2014/main" xmlns="" id="{00000000-0008-0000-0500-00007702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32" name="Straight Arrow Connector 631">
              <a:extLst>
                <a:ext uri="{FF2B5EF4-FFF2-40B4-BE49-F238E27FC236}">
                  <a16:creationId xmlns:a16="http://schemas.microsoft.com/office/drawing/2014/main" xmlns="" id="{00000000-0008-0000-0500-00007802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33" name="Straight Arrow Connector 632">
              <a:extLst>
                <a:ext uri="{FF2B5EF4-FFF2-40B4-BE49-F238E27FC236}">
                  <a16:creationId xmlns:a16="http://schemas.microsoft.com/office/drawing/2014/main" xmlns="" id="{00000000-0008-0000-0500-00007902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34" name="Straight Arrow Connector 633">
              <a:extLst>
                <a:ext uri="{FF2B5EF4-FFF2-40B4-BE49-F238E27FC236}">
                  <a16:creationId xmlns:a16="http://schemas.microsoft.com/office/drawing/2014/main" xmlns="" id="{00000000-0008-0000-0500-00007A02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35" name="TextBox 634">
              <a:extLst>
                <a:ext uri="{FF2B5EF4-FFF2-40B4-BE49-F238E27FC236}">
                  <a16:creationId xmlns:a16="http://schemas.microsoft.com/office/drawing/2014/main" xmlns="" id="{00000000-0008-0000-0500-00007B02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625" name="TextBox 624">
            <a:extLst>
              <a:ext uri="{FF2B5EF4-FFF2-40B4-BE49-F238E27FC236}">
                <a16:creationId xmlns:a16="http://schemas.microsoft.com/office/drawing/2014/main" xmlns="" id="{00000000-0008-0000-0500-00007102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315165</xdr:colOff>
      <xdr:row>345</xdr:row>
      <xdr:rowOff>2415116</xdr:rowOff>
    </xdr:from>
    <xdr:to>
      <xdr:col>13</xdr:col>
      <xdr:colOff>1058334</xdr:colOff>
      <xdr:row>347</xdr:row>
      <xdr:rowOff>41789</xdr:rowOff>
    </xdr:to>
    <xdr:grpSp>
      <xdr:nvGrpSpPr>
        <xdr:cNvPr id="636" name="Group 635">
          <a:extLst>
            <a:ext uri="{FF2B5EF4-FFF2-40B4-BE49-F238E27FC236}">
              <a16:creationId xmlns:a16="http://schemas.microsoft.com/office/drawing/2014/main" xmlns="" id="{00000000-0008-0000-0500-00007C020000}"/>
            </a:ext>
          </a:extLst>
        </xdr:cNvPr>
        <xdr:cNvGrpSpPr/>
      </xdr:nvGrpSpPr>
      <xdr:grpSpPr>
        <a:xfrm>
          <a:off x="7173165" y="130383491"/>
          <a:ext cx="4854794" cy="1357298"/>
          <a:chOff x="10035379" y="4029075"/>
          <a:chExt cx="3046201" cy="1352006"/>
        </a:xfrm>
      </xdr:grpSpPr>
      <xdr:cxnSp macro="">
        <xdr:nvCxnSpPr>
          <xdr:cNvPr id="637" name="Straight Connector 636">
            <a:extLst>
              <a:ext uri="{FF2B5EF4-FFF2-40B4-BE49-F238E27FC236}">
                <a16:creationId xmlns:a16="http://schemas.microsoft.com/office/drawing/2014/main" xmlns="" id="{00000000-0008-0000-0500-00007D02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38" name="Straight Arrow Connector 637">
            <a:extLst>
              <a:ext uri="{FF2B5EF4-FFF2-40B4-BE49-F238E27FC236}">
                <a16:creationId xmlns:a16="http://schemas.microsoft.com/office/drawing/2014/main" xmlns="" id="{00000000-0008-0000-0500-00007E02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639" name="Group 638">
            <a:extLst>
              <a:ext uri="{FF2B5EF4-FFF2-40B4-BE49-F238E27FC236}">
                <a16:creationId xmlns:a16="http://schemas.microsoft.com/office/drawing/2014/main" xmlns="" id="{00000000-0008-0000-0500-00007F02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640" name="Straight Arrow Connector 639">
              <a:extLst>
                <a:ext uri="{FF2B5EF4-FFF2-40B4-BE49-F238E27FC236}">
                  <a16:creationId xmlns:a16="http://schemas.microsoft.com/office/drawing/2014/main" xmlns="" id="{00000000-0008-0000-0500-00008002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41" name="Rectangle 640">
              <a:extLst>
                <a:ext uri="{FF2B5EF4-FFF2-40B4-BE49-F238E27FC236}">
                  <a16:creationId xmlns:a16="http://schemas.microsoft.com/office/drawing/2014/main" xmlns="" id="{00000000-0008-0000-0500-00008102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642" name="Rectangle 641">
              <a:extLst>
                <a:ext uri="{FF2B5EF4-FFF2-40B4-BE49-F238E27FC236}">
                  <a16:creationId xmlns:a16="http://schemas.microsoft.com/office/drawing/2014/main" xmlns="" id="{00000000-0008-0000-0500-00008202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643" name="Straight Arrow Connector 642">
              <a:extLst>
                <a:ext uri="{FF2B5EF4-FFF2-40B4-BE49-F238E27FC236}">
                  <a16:creationId xmlns:a16="http://schemas.microsoft.com/office/drawing/2014/main" xmlns="" id="{00000000-0008-0000-0500-00008302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44" name="Straight Arrow Connector 643">
              <a:extLst>
                <a:ext uri="{FF2B5EF4-FFF2-40B4-BE49-F238E27FC236}">
                  <a16:creationId xmlns:a16="http://schemas.microsoft.com/office/drawing/2014/main" xmlns="" id="{00000000-0008-0000-0500-00008402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45" name="Straight Arrow Connector 644">
              <a:extLst>
                <a:ext uri="{FF2B5EF4-FFF2-40B4-BE49-F238E27FC236}">
                  <a16:creationId xmlns:a16="http://schemas.microsoft.com/office/drawing/2014/main" xmlns="" id="{00000000-0008-0000-0500-00008502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46" name="Straight Arrow Connector 645">
              <a:extLst>
                <a:ext uri="{FF2B5EF4-FFF2-40B4-BE49-F238E27FC236}">
                  <a16:creationId xmlns:a16="http://schemas.microsoft.com/office/drawing/2014/main" xmlns="" id="{00000000-0008-0000-0500-00008602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647" name="TextBox 646">
              <a:extLst>
                <a:ext uri="{FF2B5EF4-FFF2-40B4-BE49-F238E27FC236}">
                  <a16:creationId xmlns:a16="http://schemas.microsoft.com/office/drawing/2014/main" xmlns="" id="{00000000-0008-0000-0500-00008702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648" name="TextBox 647">
              <a:extLst>
                <a:ext uri="{FF2B5EF4-FFF2-40B4-BE49-F238E27FC236}">
                  <a16:creationId xmlns:a16="http://schemas.microsoft.com/office/drawing/2014/main" xmlns="" id="{00000000-0008-0000-0500-00008802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8</xdr:row>
      <xdr:rowOff>179917</xdr:rowOff>
    </xdr:from>
    <xdr:to>
      <xdr:col>14</xdr:col>
      <xdr:colOff>298668</xdr:colOff>
      <xdr:row>8</xdr:row>
      <xdr:rowOff>1494367</xdr:rowOff>
    </xdr:to>
    <xdr:grpSp>
      <xdr:nvGrpSpPr>
        <xdr:cNvPr id="703" name="Group 702">
          <a:extLst>
            <a:ext uri="{FF2B5EF4-FFF2-40B4-BE49-F238E27FC236}">
              <a16:creationId xmlns:a16="http://schemas.microsoft.com/office/drawing/2014/main" xmlns="" id="{00000000-0008-0000-0500-0000BF020000}"/>
            </a:ext>
          </a:extLst>
        </xdr:cNvPr>
        <xdr:cNvGrpSpPr/>
      </xdr:nvGrpSpPr>
      <xdr:grpSpPr>
        <a:xfrm>
          <a:off x="7096922" y="2497667"/>
          <a:ext cx="5298496" cy="1314450"/>
          <a:chOff x="8029575" y="2990850"/>
          <a:chExt cx="4095750" cy="1314450"/>
        </a:xfrm>
      </xdr:grpSpPr>
      <xdr:cxnSp macro="">
        <xdr:nvCxnSpPr>
          <xdr:cNvPr id="704" name="Straight Arrow Connector 703">
            <a:extLst>
              <a:ext uri="{FF2B5EF4-FFF2-40B4-BE49-F238E27FC236}">
                <a16:creationId xmlns:a16="http://schemas.microsoft.com/office/drawing/2014/main" xmlns="" id="{00000000-0008-0000-0500-0000C002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705" name="Group 704">
            <a:extLst>
              <a:ext uri="{FF2B5EF4-FFF2-40B4-BE49-F238E27FC236}">
                <a16:creationId xmlns:a16="http://schemas.microsoft.com/office/drawing/2014/main" xmlns="" id="{00000000-0008-0000-0500-0000C102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706" name="Straight Connector 705">
              <a:extLst>
                <a:ext uri="{FF2B5EF4-FFF2-40B4-BE49-F238E27FC236}">
                  <a16:creationId xmlns:a16="http://schemas.microsoft.com/office/drawing/2014/main" xmlns="" id="{00000000-0008-0000-0500-0000C202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707" name="Group 706">
              <a:extLst>
                <a:ext uri="{FF2B5EF4-FFF2-40B4-BE49-F238E27FC236}">
                  <a16:creationId xmlns:a16="http://schemas.microsoft.com/office/drawing/2014/main" xmlns="" id="{00000000-0008-0000-0500-0000C302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708" name="Rectangle 707">
                <a:extLst>
                  <a:ext uri="{FF2B5EF4-FFF2-40B4-BE49-F238E27FC236}">
                    <a16:creationId xmlns:a16="http://schemas.microsoft.com/office/drawing/2014/main" xmlns="" id="{00000000-0008-0000-0500-0000C402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709" name="Group 708">
                <a:extLst>
                  <a:ext uri="{FF2B5EF4-FFF2-40B4-BE49-F238E27FC236}">
                    <a16:creationId xmlns:a16="http://schemas.microsoft.com/office/drawing/2014/main" xmlns="" id="{00000000-0008-0000-0500-0000C502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710" name="Rectangle 709">
                  <a:extLst>
                    <a:ext uri="{FF2B5EF4-FFF2-40B4-BE49-F238E27FC236}">
                      <a16:creationId xmlns:a16="http://schemas.microsoft.com/office/drawing/2014/main" xmlns="" id="{00000000-0008-0000-0500-0000C602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711" name="Straight Connector 710">
                  <a:extLst>
                    <a:ext uri="{FF2B5EF4-FFF2-40B4-BE49-F238E27FC236}">
                      <a16:creationId xmlns:a16="http://schemas.microsoft.com/office/drawing/2014/main" xmlns="" id="{00000000-0008-0000-0500-0000C702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12" name="Straight Arrow Connector 711">
                  <a:extLst>
                    <a:ext uri="{FF2B5EF4-FFF2-40B4-BE49-F238E27FC236}">
                      <a16:creationId xmlns:a16="http://schemas.microsoft.com/office/drawing/2014/main" xmlns="" id="{00000000-0008-0000-0500-0000C802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13" name="Straight Arrow Connector 712">
                  <a:extLst>
                    <a:ext uri="{FF2B5EF4-FFF2-40B4-BE49-F238E27FC236}">
                      <a16:creationId xmlns:a16="http://schemas.microsoft.com/office/drawing/2014/main" xmlns="" id="{00000000-0008-0000-0500-0000C902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14" name="Straight Arrow Connector 713">
                  <a:extLst>
                    <a:ext uri="{FF2B5EF4-FFF2-40B4-BE49-F238E27FC236}">
                      <a16:creationId xmlns:a16="http://schemas.microsoft.com/office/drawing/2014/main" xmlns="" id="{00000000-0008-0000-0500-0000CA02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15" name="Straight Arrow Connector 714">
                  <a:extLst>
                    <a:ext uri="{FF2B5EF4-FFF2-40B4-BE49-F238E27FC236}">
                      <a16:creationId xmlns:a16="http://schemas.microsoft.com/office/drawing/2014/main" xmlns="" id="{00000000-0008-0000-0500-0000CB02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16" name="Straight Arrow Connector 715">
                  <a:extLst>
                    <a:ext uri="{FF2B5EF4-FFF2-40B4-BE49-F238E27FC236}">
                      <a16:creationId xmlns:a16="http://schemas.microsoft.com/office/drawing/2014/main" xmlns="" id="{00000000-0008-0000-0500-0000CC02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717" name="TextBox 716">
                  <a:extLst>
                    <a:ext uri="{FF2B5EF4-FFF2-40B4-BE49-F238E27FC236}">
                      <a16:creationId xmlns:a16="http://schemas.microsoft.com/office/drawing/2014/main" xmlns="" id="{00000000-0008-0000-0500-0000CD02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718" name="TextBox 717">
                  <a:extLst>
                    <a:ext uri="{FF2B5EF4-FFF2-40B4-BE49-F238E27FC236}">
                      <a16:creationId xmlns:a16="http://schemas.microsoft.com/office/drawing/2014/main" xmlns="" id="{00000000-0008-0000-0500-0000CE02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8</xdr:row>
      <xdr:rowOff>1265253</xdr:rowOff>
    </xdr:from>
    <xdr:to>
      <xdr:col>14</xdr:col>
      <xdr:colOff>552669</xdr:colOff>
      <xdr:row>8</xdr:row>
      <xdr:rowOff>2617259</xdr:rowOff>
    </xdr:to>
    <xdr:grpSp>
      <xdr:nvGrpSpPr>
        <xdr:cNvPr id="719" name="Group 718">
          <a:extLst>
            <a:ext uri="{FF2B5EF4-FFF2-40B4-BE49-F238E27FC236}">
              <a16:creationId xmlns:a16="http://schemas.microsoft.com/office/drawing/2014/main" xmlns="" id="{00000000-0008-0000-0500-0000CF020000}"/>
            </a:ext>
          </a:extLst>
        </xdr:cNvPr>
        <xdr:cNvGrpSpPr/>
      </xdr:nvGrpSpPr>
      <xdr:grpSpPr>
        <a:xfrm>
          <a:off x="7093169" y="3583003"/>
          <a:ext cx="5556250" cy="1352006"/>
          <a:chOff x="7082845" y="4077244"/>
          <a:chExt cx="4042355" cy="1352006"/>
        </a:xfrm>
      </xdr:grpSpPr>
      <xdr:grpSp>
        <xdr:nvGrpSpPr>
          <xdr:cNvPr id="720" name="Group 719">
            <a:extLst>
              <a:ext uri="{FF2B5EF4-FFF2-40B4-BE49-F238E27FC236}">
                <a16:creationId xmlns:a16="http://schemas.microsoft.com/office/drawing/2014/main" xmlns="" id="{00000000-0008-0000-0500-0000D002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722" name="Straight Arrow Connector 721">
              <a:extLst>
                <a:ext uri="{FF2B5EF4-FFF2-40B4-BE49-F238E27FC236}">
                  <a16:creationId xmlns:a16="http://schemas.microsoft.com/office/drawing/2014/main" xmlns="" id="{00000000-0008-0000-0500-0000D202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23" name="Rectangle 722">
              <a:extLst>
                <a:ext uri="{FF2B5EF4-FFF2-40B4-BE49-F238E27FC236}">
                  <a16:creationId xmlns:a16="http://schemas.microsoft.com/office/drawing/2014/main" xmlns="" id="{00000000-0008-0000-0500-0000D302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724" name="Rectangle 723">
              <a:extLst>
                <a:ext uri="{FF2B5EF4-FFF2-40B4-BE49-F238E27FC236}">
                  <a16:creationId xmlns:a16="http://schemas.microsoft.com/office/drawing/2014/main" xmlns="" id="{00000000-0008-0000-0500-0000D402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725" name="Straight Connector 724">
              <a:extLst>
                <a:ext uri="{FF2B5EF4-FFF2-40B4-BE49-F238E27FC236}">
                  <a16:creationId xmlns:a16="http://schemas.microsoft.com/office/drawing/2014/main" xmlns="" id="{00000000-0008-0000-0500-0000D502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26" name="Straight Arrow Connector 725">
              <a:extLst>
                <a:ext uri="{FF2B5EF4-FFF2-40B4-BE49-F238E27FC236}">
                  <a16:creationId xmlns:a16="http://schemas.microsoft.com/office/drawing/2014/main" xmlns="" id="{00000000-0008-0000-0500-0000D602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27" name="Straight Arrow Connector 726">
              <a:extLst>
                <a:ext uri="{FF2B5EF4-FFF2-40B4-BE49-F238E27FC236}">
                  <a16:creationId xmlns:a16="http://schemas.microsoft.com/office/drawing/2014/main" xmlns="" id="{00000000-0008-0000-0500-0000D702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28" name="Straight Arrow Connector 727">
              <a:extLst>
                <a:ext uri="{FF2B5EF4-FFF2-40B4-BE49-F238E27FC236}">
                  <a16:creationId xmlns:a16="http://schemas.microsoft.com/office/drawing/2014/main" xmlns="" id="{00000000-0008-0000-0500-0000D802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29" name="Straight Arrow Connector 728">
              <a:extLst>
                <a:ext uri="{FF2B5EF4-FFF2-40B4-BE49-F238E27FC236}">
                  <a16:creationId xmlns:a16="http://schemas.microsoft.com/office/drawing/2014/main" xmlns="" id="{00000000-0008-0000-0500-0000D902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30" name="Straight Arrow Connector 729">
              <a:extLst>
                <a:ext uri="{FF2B5EF4-FFF2-40B4-BE49-F238E27FC236}">
                  <a16:creationId xmlns:a16="http://schemas.microsoft.com/office/drawing/2014/main" xmlns="" id="{00000000-0008-0000-0500-0000DA02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31" name="TextBox 730">
              <a:extLst>
                <a:ext uri="{FF2B5EF4-FFF2-40B4-BE49-F238E27FC236}">
                  <a16:creationId xmlns:a16="http://schemas.microsoft.com/office/drawing/2014/main" xmlns="" id="{00000000-0008-0000-0500-0000DB02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721" name="TextBox 720">
            <a:extLst>
              <a:ext uri="{FF2B5EF4-FFF2-40B4-BE49-F238E27FC236}">
                <a16:creationId xmlns:a16="http://schemas.microsoft.com/office/drawing/2014/main" xmlns="" id="{00000000-0008-0000-0500-0000D102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8</xdr:row>
      <xdr:rowOff>2393950</xdr:rowOff>
    </xdr:from>
    <xdr:to>
      <xdr:col>13</xdr:col>
      <xdr:colOff>912503</xdr:colOff>
      <xdr:row>9</xdr:row>
      <xdr:rowOff>316956</xdr:rowOff>
    </xdr:to>
    <xdr:grpSp>
      <xdr:nvGrpSpPr>
        <xdr:cNvPr id="732" name="Group 731">
          <a:extLst>
            <a:ext uri="{FF2B5EF4-FFF2-40B4-BE49-F238E27FC236}">
              <a16:creationId xmlns:a16="http://schemas.microsoft.com/office/drawing/2014/main" xmlns="" id="{00000000-0008-0000-0500-0000DC020000}"/>
            </a:ext>
          </a:extLst>
        </xdr:cNvPr>
        <xdr:cNvGrpSpPr/>
      </xdr:nvGrpSpPr>
      <xdr:grpSpPr>
        <a:xfrm>
          <a:off x="7027334" y="4711700"/>
          <a:ext cx="4854794" cy="1352006"/>
          <a:chOff x="10035379" y="4029075"/>
          <a:chExt cx="3046201" cy="1352006"/>
        </a:xfrm>
      </xdr:grpSpPr>
      <xdr:cxnSp macro="">
        <xdr:nvCxnSpPr>
          <xdr:cNvPr id="733" name="Straight Connector 732">
            <a:extLst>
              <a:ext uri="{FF2B5EF4-FFF2-40B4-BE49-F238E27FC236}">
                <a16:creationId xmlns:a16="http://schemas.microsoft.com/office/drawing/2014/main" xmlns="" id="{00000000-0008-0000-0500-0000DD02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34" name="Straight Arrow Connector 733">
            <a:extLst>
              <a:ext uri="{FF2B5EF4-FFF2-40B4-BE49-F238E27FC236}">
                <a16:creationId xmlns:a16="http://schemas.microsoft.com/office/drawing/2014/main" xmlns="" id="{00000000-0008-0000-0500-0000DE02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735" name="Group 734">
            <a:extLst>
              <a:ext uri="{FF2B5EF4-FFF2-40B4-BE49-F238E27FC236}">
                <a16:creationId xmlns:a16="http://schemas.microsoft.com/office/drawing/2014/main" xmlns="" id="{00000000-0008-0000-0500-0000DF02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736" name="Straight Arrow Connector 735">
              <a:extLst>
                <a:ext uri="{FF2B5EF4-FFF2-40B4-BE49-F238E27FC236}">
                  <a16:creationId xmlns:a16="http://schemas.microsoft.com/office/drawing/2014/main" xmlns="" id="{00000000-0008-0000-0500-0000E002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37" name="Rectangle 736">
              <a:extLst>
                <a:ext uri="{FF2B5EF4-FFF2-40B4-BE49-F238E27FC236}">
                  <a16:creationId xmlns:a16="http://schemas.microsoft.com/office/drawing/2014/main" xmlns="" id="{00000000-0008-0000-0500-0000E102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738" name="Rectangle 737">
              <a:extLst>
                <a:ext uri="{FF2B5EF4-FFF2-40B4-BE49-F238E27FC236}">
                  <a16:creationId xmlns:a16="http://schemas.microsoft.com/office/drawing/2014/main" xmlns="" id="{00000000-0008-0000-0500-0000E202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739" name="Straight Arrow Connector 738">
              <a:extLst>
                <a:ext uri="{FF2B5EF4-FFF2-40B4-BE49-F238E27FC236}">
                  <a16:creationId xmlns:a16="http://schemas.microsoft.com/office/drawing/2014/main" xmlns="" id="{00000000-0008-0000-0500-0000E302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40" name="Straight Arrow Connector 739">
              <a:extLst>
                <a:ext uri="{FF2B5EF4-FFF2-40B4-BE49-F238E27FC236}">
                  <a16:creationId xmlns:a16="http://schemas.microsoft.com/office/drawing/2014/main" xmlns="" id="{00000000-0008-0000-0500-0000E402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41" name="Straight Arrow Connector 740">
              <a:extLst>
                <a:ext uri="{FF2B5EF4-FFF2-40B4-BE49-F238E27FC236}">
                  <a16:creationId xmlns:a16="http://schemas.microsoft.com/office/drawing/2014/main" xmlns="" id="{00000000-0008-0000-0500-0000E502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42" name="Straight Arrow Connector 741">
              <a:extLst>
                <a:ext uri="{FF2B5EF4-FFF2-40B4-BE49-F238E27FC236}">
                  <a16:creationId xmlns:a16="http://schemas.microsoft.com/office/drawing/2014/main" xmlns="" id="{00000000-0008-0000-0500-0000E602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43" name="TextBox 742">
              <a:extLst>
                <a:ext uri="{FF2B5EF4-FFF2-40B4-BE49-F238E27FC236}">
                  <a16:creationId xmlns:a16="http://schemas.microsoft.com/office/drawing/2014/main" xmlns="" id="{00000000-0008-0000-0500-0000E702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744" name="TextBox 743">
              <a:extLst>
                <a:ext uri="{FF2B5EF4-FFF2-40B4-BE49-F238E27FC236}">
                  <a16:creationId xmlns:a16="http://schemas.microsoft.com/office/drawing/2014/main" xmlns="" id="{00000000-0008-0000-0500-0000E802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11</xdr:col>
      <xdr:colOff>580838</xdr:colOff>
      <xdr:row>2</xdr:row>
      <xdr:rowOff>180539</xdr:rowOff>
    </xdr:from>
    <xdr:to>
      <xdr:col>15</xdr:col>
      <xdr:colOff>359958</xdr:colOff>
      <xdr:row>3</xdr:row>
      <xdr:rowOff>229098</xdr:rowOff>
    </xdr:to>
    <xdr:grpSp>
      <xdr:nvGrpSpPr>
        <xdr:cNvPr id="745" name="Group 744">
          <a:extLst>
            <a:ext uri="{FF2B5EF4-FFF2-40B4-BE49-F238E27FC236}">
              <a16:creationId xmlns:a16="http://schemas.microsoft.com/office/drawing/2014/main" xmlns="" id="{00000000-0008-0000-0500-0000E9020000}"/>
            </a:ext>
          </a:extLst>
        </xdr:cNvPr>
        <xdr:cNvGrpSpPr/>
      </xdr:nvGrpSpPr>
      <xdr:grpSpPr>
        <a:xfrm>
          <a:off x="10248713" y="720289"/>
          <a:ext cx="2858870" cy="318434"/>
          <a:chOff x="7550149" y="126629583"/>
          <a:chExt cx="2789768" cy="317501"/>
        </a:xfrm>
      </xdr:grpSpPr>
      <xdr:sp macro="" textlink="">
        <xdr:nvSpPr>
          <xdr:cNvPr id="746" name="Oval 745">
            <a:extLst>
              <a:ext uri="{FF2B5EF4-FFF2-40B4-BE49-F238E27FC236}">
                <a16:creationId xmlns:a16="http://schemas.microsoft.com/office/drawing/2014/main" xmlns="" id="{00000000-0008-0000-0500-0000EA02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47" name="Oval 746">
            <a:extLst>
              <a:ext uri="{FF2B5EF4-FFF2-40B4-BE49-F238E27FC236}">
                <a16:creationId xmlns:a16="http://schemas.microsoft.com/office/drawing/2014/main" xmlns="" id="{00000000-0008-0000-0500-0000EB02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48" name="Oval 747">
            <a:extLst>
              <a:ext uri="{FF2B5EF4-FFF2-40B4-BE49-F238E27FC236}">
                <a16:creationId xmlns:a16="http://schemas.microsoft.com/office/drawing/2014/main" xmlns="" id="{00000000-0008-0000-0500-0000EC02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49" name="Oval 748">
            <a:extLst>
              <a:ext uri="{FF2B5EF4-FFF2-40B4-BE49-F238E27FC236}">
                <a16:creationId xmlns:a16="http://schemas.microsoft.com/office/drawing/2014/main" xmlns="" id="{00000000-0008-0000-0500-0000ED02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50" name="Oval 749">
            <a:extLst>
              <a:ext uri="{FF2B5EF4-FFF2-40B4-BE49-F238E27FC236}">
                <a16:creationId xmlns:a16="http://schemas.microsoft.com/office/drawing/2014/main" xmlns="" id="{00000000-0008-0000-0500-0000EE02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51" name="Oval 750">
            <a:extLst>
              <a:ext uri="{FF2B5EF4-FFF2-40B4-BE49-F238E27FC236}">
                <a16:creationId xmlns:a16="http://schemas.microsoft.com/office/drawing/2014/main" xmlns="" id="{00000000-0008-0000-0500-0000EF02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752" name="Straight Arrow Connector 751">
            <a:extLst>
              <a:ext uri="{FF2B5EF4-FFF2-40B4-BE49-F238E27FC236}">
                <a16:creationId xmlns:a16="http://schemas.microsoft.com/office/drawing/2014/main" xmlns="" id="{00000000-0008-0000-0500-0000F002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53" name="Straight Arrow Connector 752">
            <a:extLst>
              <a:ext uri="{FF2B5EF4-FFF2-40B4-BE49-F238E27FC236}">
                <a16:creationId xmlns:a16="http://schemas.microsoft.com/office/drawing/2014/main" xmlns="" id="{00000000-0008-0000-0500-0000F102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216149</xdr:colOff>
      <xdr:row>4</xdr:row>
      <xdr:rowOff>27392</xdr:rowOff>
    </xdr:from>
    <xdr:to>
      <xdr:col>14</xdr:col>
      <xdr:colOff>56155</xdr:colOff>
      <xdr:row>5</xdr:row>
      <xdr:rowOff>75952</xdr:rowOff>
    </xdr:to>
    <xdr:grpSp>
      <xdr:nvGrpSpPr>
        <xdr:cNvPr id="754" name="Group 753">
          <a:extLst>
            <a:ext uri="{FF2B5EF4-FFF2-40B4-BE49-F238E27FC236}">
              <a16:creationId xmlns:a16="http://schemas.microsoft.com/office/drawing/2014/main" xmlns="" id="{00000000-0008-0000-0500-0000F2020000}"/>
            </a:ext>
          </a:extLst>
        </xdr:cNvPr>
        <xdr:cNvGrpSpPr/>
      </xdr:nvGrpSpPr>
      <xdr:grpSpPr>
        <a:xfrm>
          <a:off x="10534899" y="1106892"/>
          <a:ext cx="1618006" cy="318435"/>
          <a:chOff x="14329833" y="127762000"/>
          <a:chExt cx="1576917" cy="317501"/>
        </a:xfrm>
      </xdr:grpSpPr>
      <xdr:sp macro="" textlink="">
        <xdr:nvSpPr>
          <xdr:cNvPr id="755" name="Oval 754">
            <a:extLst>
              <a:ext uri="{FF2B5EF4-FFF2-40B4-BE49-F238E27FC236}">
                <a16:creationId xmlns:a16="http://schemas.microsoft.com/office/drawing/2014/main" xmlns="" id="{00000000-0008-0000-0500-0000F302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56" name="Oval 755">
            <a:extLst>
              <a:ext uri="{FF2B5EF4-FFF2-40B4-BE49-F238E27FC236}">
                <a16:creationId xmlns:a16="http://schemas.microsoft.com/office/drawing/2014/main" xmlns="" id="{00000000-0008-0000-0500-0000F402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757" name="Oval 756">
            <a:extLst>
              <a:ext uri="{FF2B5EF4-FFF2-40B4-BE49-F238E27FC236}">
                <a16:creationId xmlns:a16="http://schemas.microsoft.com/office/drawing/2014/main" xmlns="" id="{00000000-0008-0000-0500-0000F502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758" name="Straight Arrow Connector 757">
            <a:extLst>
              <a:ext uri="{FF2B5EF4-FFF2-40B4-BE49-F238E27FC236}">
                <a16:creationId xmlns:a16="http://schemas.microsoft.com/office/drawing/2014/main" xmlns="" id="{00000000-0008-0000-0500-0000F602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59" name="Straight Arrow Connector 758">
            <a:extLst>
              <a:ext uri="{FF2B5EF4-FFF2-40B4-BE49-F238E27FC236}">
                <a16:creationId xmlns:a16="http://schemas.microsoft.com/office/drawing/2014/main" xmlns="" id="{00000000-0008-0000-0500-0000F702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238922</xdr:colOff>
      <xdr:row>31</xdr:row>
      <xdr:rowOff>179917</xdr:rowOff>
    </xdr:from>
    <xdr:to>
      <xdr:col>14</xdr:col>
      <xdr:colOff>298668</xdr:colOff>
      <xdr:row>31</xdr:row>
      <xdr:rowOff>1494367</xdr:rowOff>
    </xdr:to>
    <xdr:grpSp>
      <xdr:nvGrpSpPr>
        <xdr:cNvPr id="760" name="Group 759">
          <a:extLst>
            <a:ext uri="{FF2B5EF4-FFF2-40B4-BE49-F238E27FC236}">
              <a16:creationId xmlns:a16="http://schemas.microsoft.com/office/drawing/2014/main" xmlns="" id="{00000000-0008-0000-0500-0000F8020000}"/>
            </a:ext>
          </a:extLst>
        </xdr:cNvPr>
        <xdr:cNvGrpSpPr/>
      </xdr:nvGrpSpPr>
      <xdr:grpSpPr>
        <a:xfrm>
          <a:off x="7096922" y="11355917"/>
          <a:ext cx="5298496" cy="1314450"/>
          <a:chOff x="8029575" y="2990850"/>
          <a:chExt cx="4095750" cy="1314450"/>
        </a:xfrm>
      </xdr:grpSpPr>
      <xdr:cxnSp macro="">
        <xdr:nvCxnSpPr>
          <xdr:cNvPr id="761" name="Straight Arrow Connector 760">
            <a:extLst>
              <a:ext uri="{FF2B5EF4-FFF2-40B4-BE49-F238E27FC236}">
                <a16:creationId xmlns:a16="http://schemas.microsoft.com/office/drawing/2014/main" xmlns="" id="{00000000-0008-0000-0500-0000F902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762" name="Group 761">
            <a:extLst>
              <a:ext uri="{FF2B5EF4-FFF2-40B4-BE49-F238E27FC236}">
                <a16:creationId xmlns:a16="http://schemas.microsoft.com/office/drawing/2014/main" xmlns="" id="{00000000-0008-0000-0500-0000FA02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763" name="Straight Connector 762">
              <a:extLst>
                <a:ext uri="{FF2B5EF4-FFF2-40B4-BE49-F238E27FC236}">
                  <a16:creationId xmlns:a16="http://schemas.microsoft.com/office/drawing/2014/main" xmlns="" id="{00000000-0008-0000-0500-0000FB02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764" name="Group 763">
              <a:extLst>
                <a:ext uri="{FF2B5EF4-FFF2-40B4-BE49-F238E27FC236}">
                  <a16:creationId xmlns:a16="http://schemas.microsoft.com/office/drawing/2014/main" xmlns="" id="{00000000-0008-0000-0500-0000FC02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765" name="Rectangle 764">
                <a:extLst>
                  <a:ext uri="{FF2B5EF4-FFF2-40B4-BE49-F238E27FC236}">
                    <a16:creationId xmlns:a16="http://schemas.microsoft.com/office/drawing/2014/main" xmlns="" id="{00000000-0008-0000-0500-0000FD02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766" name="Group 765">
                <a:extLst>
                  <a:ext uri="{FF2B5EF4-FFF2-40B4-BE49-F238E27FC236}">
                    <a16:creationId xmlns:a16="http://schemas.microsoft.com/office/drawing/2014/main" xmlns="" id="{00000000-0008-0000-0500-0000FE02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767" name="Rectangle 766">
                  <a:extLst>
                    <a:ext uri="{FF2B5EF4-FFF2-40B4-BE49-F238E27FC236}">
                      <a16:creationId xmlns:a16="http://schemas.microsoft.com/office/drawing/2014/main" xmlns="" id="{00000000-0008-0000-0500-0000FF02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768" name="Straight Connector 767">
                  <a:extLst>
                    <a:ext uri="{FF2B5EF4-FFF2-40B4-BE49-F238E27FC236}">
                      <a16:creationId xmlns:a16="http://schemas.microsoft.com/office/drawing/2014/main" xmlns="" id="{00000000-0008-0000-0500-000000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69" name="Straight Arrow Connector 768">
                  <a:extLst>
                    <a:ext uri="{FF2B5EF4-FFF2-40B4-BE49-F238E27FC236}">
                      <a16:creationId xmlns:a16="http://schemas.microsoft.com/office/drawing/2014/main" xmlns="" id="{00000000-0008-0000-0500-000001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70" name="Straight Arrow Connector 769">
                  <a:extLst>
                    <a:ext uri="{FF2B5EF4-FFF2-40B4-BE49-F238E27FC236}">
                      <a16:creationId xmlns:a16="http://schemas.microsoft.com/office/drawing/2014/main" xmlns="" id="{00000000-0008-0000-0500-000002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71" name="Straight Arrow Connector 770">
                  <a:extLst>
                    <a:ext uri="{FF2B5EF4-FFF2-40B4-BE49-F238E27FC236}">
                      <a16:creationId xmlns:a16="http://schemas.microsoft.com/office/drawing/2014/main" xmlns="" id="{00000000-0008-0000-0500-000003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72" name="Straight Arrow Connector 771">
                  <a:extLst>
                    <a:ext uri="{FF2B5EF4-FFF2-40B4-BE49-F238E27FC236}">
                      <a16:creationId xmlns:a16="http://schemas.microsoft.com/office/drawing/2014/main" xmlns="" id="{00000000-0008-0000-0500-000004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773" name="Straight Arrow Connector 772">
                  <a:extLst>
                    <a:ext uri="{FF2B5EF4-FFF2-40B4-BE49-F238E27FC236}">
                      <a16:creationId xmlns:a16="http://schemas.microsoft.com/office/drawing/2014/main" xmlns="" id="{00000000-0008-0000-0500-000005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774" name="TextBox 773">
                  <a:extLst>
                    <a:ext uri="{FF2B5EF4-FFF2-40B4-BE49-F238E27FC236}">
                      <a16:creationId xmlns:a16="http://schemas.microsoft.com/office/drawing/2014/main" xmlns="" id="{00000000-0008-0000-0500-000006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775" name="TextBox 774">
                  <a:extLst>
                    <a:ext uri="{FF2B5EF4-FFF2-40B4-BE49-F238E27FC236}">
                      <a16:creationId xmlns:a16="http://schemas.microsoft.com/office/drawing/2014/main" xmlns="" id="{00000000-0008-0000-0500-000007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31</xdr:row>
      <xdr:rowOff>1265253</xdr:rowOff>
    </xdr:from>
    <xdr:to>
      <xdr:col>14</xdr:col>
      <xdr:colOff>552669</xdr:colOff>
      <xdr:row>31</xdr:row>
      <xdr:rowOff>2617259</xdr:rowOff>
    </xdr:to>
    <xdr:grpSp>
      <xdr:nvGrpSpPr>
        <xdr:cNvPr id="776" name="Group 775">
          <a:extLst>
            <a:ext uri="{FF2B5EF4-FFF2-40B4-BE49-F238E27FC236}">
              <a16:creationId xmlns:a16="http://schemas.microsoft.com/office/drawing/2014/main" xmlns="" id="{00000000-0008-0000-0500-000008030000}"/>
            </a:ext>
          </a:extLst>
        </xdr:cNvPr>
        <xdr:cNvGrpSpPr/>
      </xdr:nvGrpSpPr>
      <xdr:grpSpPr>
        <a:xfrm>
          <a:off x="7093169" y="12441253"/>
          <a:ext cx="5556250" cy="1352006"/>
          <a:chOff x="7082845" y="4077244"/>
          <a:chExt cx="4042355" cy="1352006"/>
        </a:xfrm>
      </xdr:grpSpPr>
      <xdr:grpSp>
        <xdr:nvGrpSpPr>
          <xdr:cNvPr id="777" name="Group 776">
            <a:extLst>
              <a:ext uri="{FF2B5EF4-FFF2-40B4-BE49-F238E27FC236}">
                <a16:creationId xmlns:a16="http://schemas.microsoft.com/office/drawing/2014/main" xmlns="" id="{00000000-0008-0000-0500-000009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779" name="Straight Arrow Connector 778">
              <a:extLst>
                <a:ext uri="{FF2B5EF4-FFF2-40B4-BE49-F238E27FC236}">
                  <a16:creationId xmlns:a16="http://schemas.microsoft.com/office/drawing/2014/main" xmlns="" id="{00000000-0008-0000-0500-00000B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80" name="Rectangle 779">
              <a:extLst>
                <a:ext uri="{FF2B5EF4-FFF2-40B4-BE49-F238E27FC236}">
                  <a16:creationId xmlns:a16="http://schemas.microsoft.com/office/drawing/2014/main" xmlns="" id="{00000000-0008-0000-0500-00000C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781" name="Rectangle 780">
              <a:extLst>
                <a:ext uri="{FF2B5EF4-FFF2-40B4-BE49-F238E27FC236}">
                  <a16:creationId xmlns:a16="http://schemas.microsoft.com/office/drawing/2014/main" xmlns="" id="{00000000-0008-0000-0500-00000D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782" name="Straight Connector 781">
              <a:extLst>
                <a:ext uri="{FF2B5EF4-FFF2-40B4-BE49-F238E27FC236}">
                  <a16:creationId xmlns:a16="http://schemas.microsoft.com/office/drawing/2014/main" xmlns="" id="{00000000-0008-0000-0500-00000E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83" name="Straight Arrow Connector 782">
              <a:extLst>
                <a:ext uri="{FF2B5EF4-FFF2-40B4-BE49-F238E27FC236}">
                  <a16:creationId xmlns:a16="http://schemas.microsoft.com/office/drawing/2014/main" xmlns="" id="{00000000-0008-0000-0500-00000F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84" name="Straight Arrow Connector 783">
              <a:extLst>
                <a:ext uri="{FF2B5EF4-FFF2-40B4-BE49-F238E27FC236}">
                  <a16:creationId xmlns:a16="http://schemas.microsoft.com/office/drawing/2014/main" xmlns="" id="{00000000-0008-0000-0500-000010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85" name="Straight Arrow Connector 784">
              <a:extLst>
                <a:ext uri="{FF2B5EF4-FFF2-40B4-BE49-F238E27FC236}">
                  <a16:creationId xmlns:a16="http://schemas.microsoft.com/office/drawing/2014/main" xmlns="" id="{00000000-0008-0000-0500-000011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86" name="Straight Arrow Connector 785">
              <a:extLst>
                <a:ext uri="{FF2B5EF4-FFF2-40B4-BE49-F238E27FC236}">
                  <a16:creationId xmlns:a16="http://schemas.microsoft.com/office/drawing/2014/main" xmlns="" id="{00000000-0008-0000-0500-000012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87" name="Straight Arrow Connector 786">
              <a:extLst>
                <a:ext uri="{FF2B5EF4-FFF2-40B4-BE49-F238E27FC236}">
                  <a16:creationId xmlns:a16="http://schemas.microsoft.com/office/drawing/2014/main" xmlns="" id="{00000000-0008-0000-0500-000013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88" name="TextBox 787">
              <a:extLst>
                <a:ext uri="{FF2B5EF4-FFF2-40B4-BE49-F238E27FC236}">
                  <a16:creationId xmlns:a16="http://schemas.microsoft.com/office/drawing/2014/main" xmlns="" id="{00000000-0008-0000-0500-000014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778" name="TextBox 777">
            <a:extLst>
              <a:ext uri="{FF2B5EF4-FFF2-40B4-BE49-F238E27FC236}">
                <a16:creationId xmlns:a16="http://schemas.microsoft.com/office/drawing/2014/main" xmlns="" id="{00000000-0008-0000-0500-00000A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31</xdr:row>
      <xdr:rowOff>2393950</xdr:rowOff>
    </xdr:from>
    <xdr:to>
      <xdr:col>13</xdr:col>
      <xdr:colOff>912503</xdr:colOff>
      <xdr:row>33</xdr:row>
      <xdr:rowOff>6553</xdr:rowOff>
    </xdr:to>
    <xdr:grpSp>
      <xdr:nvGrpSpPr>
        <xdr:cNvPr id="789" name="Group 788">
          <a:extLst>
            <a:ext uri="{FF2B5EF4-FFF2-40B4-BE49-F238E27FC236}">
              <a16:creationId xmlns:a16="http://schemas.microsoft.com/office/drawing/2014/main" xmlns="" id="{00000000-0008-0000-0500-000015030000}"/>
            </a:ext>
          </a:extLst>
        </xdr:cNvPr>
        <xdr:cNvGrpSpPr/>
      </xdr:nvGrpSpPr>
      <xdr:grpSpPr>
        <a:xfrm>
          <a:off x="7027334" y="13569950"/>
          <a:ext cx="4854794" cy="1343228"/>
          <a:chOff x="10035379" y="4029075"/>
          <a:chExt cx="3046201" cy="1352006"/>
        </a:xfrm>
      </xdr:grpSpPr>
      <xdr:cxnSp macro="">
        <xdr:nvCxnSpPr>
          <xdr:cNvPr id="790" name="Straight Connector 789">
            <a:extLst>
              <a:ext uri="{FF2B5EF4-FFF2-40B4-BE49-F238E27FC236}">
                <a16:creationId xmlns:a16="http://schemas.microsoft.com/office/drawing/2014/main" xmlns="" id="{00000000-0008-0000-0500-000016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91" name="Straight Arrow Connector 790">
            <a:extLst>
              <a:ext uri="{FF2B5EF4-FFF2-40B4-BE49-F238E27FC236}">
                <a16:creationId xmlns:a16="http://schemas.microsoft.com/office/drawing/2014/main" xmlns="" id="{00000000-0008-0000-0500-000017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792" name="Group 791">
            <a:extLst>
              <a:ext uri="{FF2B5EF4-FFF2-40B4-BE49-F238E27FC236}">
                <a16:creationId xmlns:a16="http://schemas.microsoft.com/office/drawing/2014/main" xmlns="" id="{00000000-0008-0000-0500-000018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793" name="Straight Arrow Connector 792">
              <a:extLst>
                <a:ext uri="{FF2B5EF4-FFF2-40B4-BE49-F238E27FC236}">
                  <a16:creationId xmlns:a16="http://schemas.microsoft.com/office/drawing/2014/main" xmlns="" id="{00000000-0008-0000-0500-000019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794" name="Rectangle 793">
              <a:extLst>
                <a:ext uri="{FF2B5EF4-FFF2-40B4-BE49-F238E27FC236}">
                  <a16:creationId xmlns:a16="http://schemas.microsoft.com/office/drawing/2014/main" xmlns="" id="{00000000-0008-0000-0500-00001A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795" name="Rectangle 794">
              <a:extLst>
                <a:ext uri="{FF2B5EF4-FFF2-40B4-BE49-F238E27FC236}">
                  <a16:creationId xmlns:a16="http://schemas.microsoft.com/office/drawing/2014/main" xmlns="" id="{00000000-0008-0000-0500-00001B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796" name="Straight Arrow Connector 795">
              <a:extLst>
                <a:ext uri="{FF2B5EF4-FFF2-40B4-BE49-F238E27FC236}">
                  <a16:creationId xmlns:a16="http://schemas.microsoft.com/office/drawing/2014/main" xmlns="" id="{00000000-0008-0000-0500-00001C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97" name="Straight Arrow Connector 796">
              <a:extLst>
                <a:ext uri="{FF2B5EF4-FFF2-40B4-BE49-F238E27FC236}">
                  <a16:creationId xmlns:a16="http://schemas.microsoft.com/office/drawing/2014/main" xmlns="" id="{00000000-0008-0000-0500-00001D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98" name="Straight Arrow Connector 797">
              <a:extLst>
                <a:ext uri="{FF2B5EF4-FFF2-40B4-BE49-F238E27FC236}">
                  <a16:creationId xmlns:a16="http://schemas.microsoft.com/office/drawing/2014/main" xmlns="" id="{00000000-0008-0000-0500-00001E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799" name="Straight Arrow Connector 798">
              <a:extLst>
                <a:ext uri="{FF2B5EF4-FFF2-40B4-BE49-F238E27FC236}">
                  <a16:creationId xmlns:a16="http://schemas.microsoft.com/office/drawing/2014/main" xmlns="" id="{00000000-0008-0000-0500-00001F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00" name="TextBox 799">
              <a:extLst>
                <a:ext uri="{FF2B5EF4-FFF2-40B4-BE49-F238E27FC236}">
                  <a16:creationId xmlns:a16="http://schemas.microsoft.com/office/drawing/2014/main" xmlns="" id="{00000000-0008-0000-0500-000020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801" name="TextBox 800">
              <a:extLst>
                <a:ext uri="{FF2B5EF4-FFF2-40B4-BE49-F238E27FC236}">
                  <a16:creationId xmlns:a16="http://schemas.microsoft.com/office/drawing/2014/main" xmlns="" id="{00000000-0008-0000-0500-000021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54</xdr:row>
      <xdr:rowOff>179917</xdr:rowOff>
    </xdr:from>
    <xdr:to>
      <xdr:col>14</xdr:col>
      <xdr:colOff>298668</xdr:colOff>
      <xdr:row>54</xdr:row>
      <xdr:rowOff>1494367</xdr:rowOff>
    </xdr:to>
    <xdr:grpSp>
      <xdr:nvGrpSpPr>
        <xdr:cNvPr id="802" name="Group 801">
          <a:extLst>
            <a:ext uri="{FF2B5EF4-FFF2-40B4-BE49-F238E27FC236}">
              <a16:creationId xmlns:a16="http://schemas.microsoft.com/office/drawing/2014/main" xmlns="" id="{00000000-0008-0000-0500-000022030000}"/>
            </a:ext>
          </a:extLst>
        </xdr:cNvPr>
        <xdr:cNvGrpSpPr/>
      </xdr:nvGrpSpPr>
      <xdr:grpSpPr>
        <a:xfrm>
          <a:off x="7096922" y="20388792"/>
          <a:ext cx="5298496" cy="1314450"/>
          <a:chOff x="8029575" y="2990850"/>
          <a:chExt cx="4095750" cy="1314450"/>
        </a:xfrm>
      </xdr:grpSpPr>
      <xdr:cxnSp macro="">
        <xdr:nvCxnSpPr>
          <xdr:cNvPr id="803" name="Straight Arrow Connector 802">
            <a:extLst>
              <a:ext uri="{FF2B5EF4-FFF2-40B4-BE49-F238E27FC236}">
                <a16:creationId xmlns:a16="http://schemas.microsoft.com/office/drawing/2014/main" xmlns="" id="{00000000-0008-0000-0500-000023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804" name="Group 803">
            <a:extLst>
              <a:ext uri="{FF2B5EF4-FFF2-40B4-BE49-F238E27FC236}">
                <a16:creationId xmlns:a16="http://schemas.microsoft.com/office/drawing/2014/main" xmlns="" id="{00000000-0008-0000-0500-000024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805" name="Straight Connector 804">
              <a:extLst>
                <a:ext uri="{FF2B5EF4-FFF2-40B4-BE49-F238E27FC236}">
                  <a16:creationId xmlns:a16="http://schemas.microsoft.com/office/drawing/2014/main" xmlns="" id="{00000000-0008-0000-0500-000025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806" name="Group 805">
              <a:extLst>
                <a:ext uri="{FF2B5EF4-FFF2-40B4-BE49-F238E27FC236}">
                  <a16:creationId xmlns:a16="http://schemas.microsoft.com/office/drawing/2014/main" xmlns="" id="{00000000-0008-0000-0500-000026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807" name="Rectangle 806">
                <a:extLst>
                  <a:ext uri="{FF2B5EF4-FFF2-40B4-BE49-F238E27FC236}">
                    <a16:creationId xmlns:a16="http://schemas.microsoft.com/office/drawing/2014/main" xmlns="" id="{00000000-0008-0000-0500-000027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808" name="Group 807">
                <a:extLst>
                  <a:ext uri="{FF2B5EF4-FFF2-40B4-BE49-F238E27FC236}">
                    <a16:creationId xmlns:a16="http://schemas.microsoft.com/office/drawing/2014/main" xmlns="" id="{00000000-0008-0000-0500-000028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809" name="Rectangle 808">
                  <a:extLst>
                    <a:ext uri="{FF2B5EF4-FFF2-40B4-BE49-F238E27FC236}">
                      <a16:creationId xmlns:a16="http://schemas.microsoft.com/office/drawing/2014/main" xmlns="" id="{00000000-0008-0000-0500-000029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810" name="Straight Connector 809">
                  <a:extLst>
                    <a:ext uri="{FF2B5EF4-FFF2-40B4-BE49-F238E27FC236}">
                      <a16:creationId xmlns:a16="http://schemas.microsoft.com/office/drawing/2014/main" xmlns="" id="{00000000-0008-0000-0500-00002A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11" name="Straight Arrow Connector 810">
                  <a:extLst>
                    <a:ext uri="{FF2B5EF4-FFF2-40B4-BE49-F238E27FC236}">
                      <a16:creationId xmlns:a16="http://schemas.microsoft.com/office/drawing/2014/main" xmlns="" id="{00000000-0008-0000-0500-00002B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12" name="Straight Arrow Connector 811">
                  <a:extLst>
                    <a:ext uri="{FF2B5EF4-FFF2-40B4-BE49-F238E27FC236}">
                      <a16:creationId xmlns:a16="http://schemas.microsoft.com/office/drawing/2014/main" xmlns="" id="{00000000-0008-0000-0500-00002C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13" name="Straight Arrow Connector 812">
                  <a:extLst>
                    <a:ext uri="{FF2B5EF4-FFF2-40B4-BE49-F238E27FC236}">
                      <a16:creationId xmlns:a16="http://schemas.microsoft.com/office/drawing/2014/main" xmlns="" id="{00000000-0008-0000-0500-00002D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14" name="Straight Arrow Connector 813">
                  <a:extLst>
                    <a:ext uri="{FF2B5EF4-FFF2-40B4-BE49-F238E27FC236}">
                      <a16:creationId xmlns:a16="http://schemas.microsoft.com/office/drawing/2014/main" xmlns="" id="{00000000-0008-0000-0500-00002E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15" name="Straight Arrow Connector 814">
                  <a:extLst>
                    <a:ext uri="{FF2B5EF4-FFF2-40B4-BE49-F238E27FC236}">
                      <a16:creationId xmlns:a16="http://schemas.microsoft.com/office/drawing/2014/main" xmlns="" id="{00000000-0008-0000-0500-00002F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816" name="TextBox 815">
                  <a:extLst>
                    <a:ext uri="{FF2B5EF4-FFF2-40B4-BE49-F238E27FC236}">
                      <a16:creationId xmlns:a16="http://schemas.microsoft.com/office/drawing/2014/main" xmlns="" id="{00000000-0008-0000-0500-000030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817" name="TextBox 816">
                  <a:extLst>
                    <a:ext uri="{FF2B5EF4-FFF2-40B4-BE49-F238E27FC236}">
                      <a16:creationId xmlns:a16="http://schemas.microsoft.com/office/drawing/2014/main" xmlns="" id="{00000000-0008-0000-0500-000031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54</xdr:row>
      <xdr:rowOff>1265253</xdr:rowOff>
    </xdr:from>
    <xdr:to>
      <xdr:col>14</xdr:col>
      <xdr:colOff>552669</xdr:colOff>
      <xdr:row>54</xdr:row>
      <xdr:rowOff>2617259</xdr:rowOff>
    </xdr:to>
    <xdr:grpSp>
      <xdr:nvGrpSpPr>
        <xdr:cNvPr id="818" name="Group 817">
          <a:extLst>
            <a:ext uri="{FF2B5EF4-FFF2-40B4-BE49-F238E27FC236}">
              <a16:creationId xmlns:a16="http://schemas.microsoft.com/office/drawing/2014/main" xmlns="" id="{00000000-0008-0000-0500-000032030000}"/>
            </a:ext>
          </a:extLst>
        </xdr:cNvPr>
        <xdr:cNvGrpSpPr/>
      </xdr:nvGrpSpPr>
      <xdr:grpSpPr>
        <a:xfrm>
          <a:off x="7093169" y="21474128"/>
          <a:ext cx="5556250" cy="1352006"/>
          <a:chOff x="7082845" y="4077244"/>
          <a:chExt cx="4042355" cy="1352006"/>
        </a:xfrm>
      </xdr:grpSpPr>
      <xdr:grpSp>
        <xdr:nvGrpSpPr>
          <xdr:cNvPr id="819" name="Group 818">
            <a:extLst>
              <a:ext uri="{FF2B5EF4-FFF2-40B4-BE49-F238E27FC236}">
                <a16:creationId xmlns:a16="http://schemas.microsoft.com/office/drawing/2014/main" xmlns="" id="{00000000-0008-0000-0500-000033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821" name="Straight Arrow Connector 820">
              <a:extLst>
                <a:ext uri="{FF2B5EF4-FFF2-40B4-BE49-F238E27FC236}">
                  <a16:creationId xmlns:a16="http://schemas.microsoft.com/office/drawing/2014/main" xmlns="" id="{00000000-0008-0000-0500-000035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22" name="Rectangle 821">
              <a:extLst>
                <a:ext uri="{FF2B5EF4-FFF2-40B4-BE49-F238E27FC236}">
                  <a16:creationId xmlns:a16="http://schemas.microsoft.com/office/drawing/2014/main" xmlns="" id="{00000000-0008-0000-0500-000036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823" name="Rectangle 822">
              <a:extLst>
                <a:ext uri="{FF2B5EF4-FFF2-40B4-BE49-F238E27FC236}">
                  <a16:creationId xmlns:a16="http://schemas.microsoft.com/office/drawing/2014/main" xmlns="" id="{00000000-0008-0000-0500-000037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824" name="Straight Connector 823">
              <a:extLst>
                <a:ext uri="{FF2B5EF4-FFF2-40B4-BE49-F238E27FC236}">
                  <a16:creationId xmlns:a16="http://schemas.microsoft.com/office/drawing/2014/main" xmlns="" id="{00000000-0008-0000-0500-000038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25" name="Straight Arrow Connector 824">
              <a:extLst>
                <a:ext uri="{FF2B5EF4-FFF2-40B4-BE49-F238E27FC236}">
                  <a16:creationId xmlns:a16="http://schemas.microsoft.com/office/drawing/2014/main" xmlns="" id="{00000000-0008-0000-0500-000039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26" name="Straight Arrow Connector 825">
              <a:extLst>
                <a:ext uri="{FF2B5EF4-FFF2-40B4-BE49-F238E27FC236}">
                  <a16:creationId xmlns:a16="http://schemas.microsoft.com/office/drawing/2014/main" xmlns="" id="{00000000-0008-0000-0500-00003A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27" name="Straight Arrow Connector 826">
              <a:extLst>
                <a:ext uri="{FF2B5EF4-FFF2-40B4-BE49-F238E27FC236}">
                  <a16:creationId xmlns:a16="http://schemas.microsoft.com/office/drawing/2014/main" xmlns="" id="{00000000-0008-0000-0500-00003B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28" name="Straight Arrow Connector 827">
              <a:extLst>
                <a:ext uri="{FF2B5EF4-FFF2-40B4-BE49-F238E27FC236}">
                  <a16:creationId xmlns:a16="http://schemas.microsoft.com/office/drawing/2014/main" xmlns="" id="{00000000-0008-0000-0500-00003C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29" name="Straight Arrow Connector 828">
              <a:extLst>
                <a:ext uri="{FF2B5EF4-FFF2-40B4-BE49-F238E27FC236}">
                  <a16:creationId xmlns:a16="http://schemas.microsoft.com/office/drawing/2014/main" xmlns="" id="{00000000-0008-0000-0500-00003D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30" name="TextBox 829">
              <a:extLst>
                <a:ext uri="{FF2B5EF4-FFF2-40B4-BE49-F238E27FC236}">
                  <a16:creationId xmlns:a16="http://schemas.microsoft.com/office/drawing/2014/main" xmlns="" id="{00000000-0008-0000-0500-00003E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820" name="TextBox 819">
            <a:extLst>
              <a:ext uri="{FF2B5EF4-FFF2-40B4-BE49-F238E27FC236}">
                <a16:creationId xmlns:a16="http://schemas.microsoft.com/office/drawing/2014/main" xmlns="" id="{00000000-0008-0000-0500-000034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54</xdr:row>
      <xdr:rowOff>2393950</xdr:rowOff>
    </xdr:from>
    <xdr:to>
      <xdr:col>13</xdr:col>
      <xdr:colOff>912503</xdr:colOff>
      <xdr:row>56</xdr:row>
      <xdr:rowOff>6553</xdr:rowOff>
    </xdr:to>
    <xdr:grpSp>
      <xdr:nvGrpSpPr>
        <xdr:cNvPr id="831" name="Group 830">
          <a:extLst>
            <a:ext uri="{FF2B5EF4-FFF2-40B4-BE49-F238E27FC236}">
              <a16:creationId xmlns:a16="http://schemas.microsoft.com/office/drawing/2014/main" xmlns="" id="{00000000-0008-0000-0500-00003F030000}"/>
            </a:ext>
          </a:extLst>
        </xdr:cNvPr>
        <xdr:cNvGrpSpPr/>
      </xdr:nvGrpSpPr>
      <xdr:grpSpPr>
        <a:xfrm>
          <a:off x="7027334" y="22602825"/>
          <a:ext cx="4854794" cy="1343228"/>
          <a:chOff x="10035379" y="4029075"/>
          <a:chExt cx="3046201" cy="1352006"/>
        </a:xfrm>
      </xdr:grpSpPr>
      <xdr:cxnSp macro="">
        <xdr:nvCxnSpPr>
          <xdr:cNvPr id="832" name="Straight Connector 831">
            <a:extLst>
              <a:ext uri="{FF2B5EF4-FFF2-40B4-BE49-F238E27FC236}">
                <a16:creationId xmlns:a16="http://schemas.microsoft.com/office/drawing/2014/main" xmlns="" id="{00000000-0008-0000-0500-000040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33" name="Straight Arrow Connector 832">
            <a:extLst>
              <a:ext uri="{FF2B5EF4-FFF2-40B4-BE49-F238E27FC236}">
                <a16:creationId xmlns:a16="http://schemas.microsoft.com/office/drawing/2014/main" xmlns="" id="{00000000-0008-0000-0500-000041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834" name="Group 833">
            <a:extLst>
              <a:ext uri="{FF2B5EF4-FFF2-40B4-BE49-F238E27FC236}">
                <a16:creationId xmlns:a16="http://schemas.microsoft.com/office/drawing/2014/main" xmlns="" id="{00000000-0008-0000-0500-000042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835" name="Straight Arrow Connector 834">
              <a:extLst>
                <a:ext uri="{FF2B5EF4-FFF2-40B4-BE49-F238E27FC236}">
                  <a16:creationId xmlns:a16="http://schemas.microsoft.com/office/drawing/2014/main" xmlns="" id="{00000000-0008-0000-0500-000043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36" name="Rectangle 835">
              <a:extLst>
                <a:ext uri="{FF2B5EF4-FFF2-40B4-BE49-F238E27FC236}">
                  <a16:creationId xmlns:a16="http://schemas.microsoft.com/office/drawing/2014/main" xmlns="" id="{00000000-0008-0000-0500-000044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837" name="Rectangle 836">
              <a:extLst>
                <a:ext uri="{FF2B5EF4-FFF2-40B4-BE49-F238E27FC236}">
                  <a16:creationId xmlns:a16="http://schemas.microsoft.com/office/drawing/2014/main" xmlns="" id="{00000000-0008-0000-0500-000045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838" name="Straight Arrow Connector 837">
              <a:extLst>
                <a:ext uri="{FF2B5EF4-FFF2-40B4-BE49-F238E27FC236}">
                  <a16:creationId xmlns:a16="http://schemas.microsoft.com/office/drawing/2014/main" xmlns="" id="{00000000-0008-0000-0500-000046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39" name="Straight Arrow Connector 838">
              <a:extLst>
                <a:ext uri="{FF2B5EF4-FFF2-40B4-BE49-F238E27FC236}">
                  <a16:creationId xmlns:a16="http://schemas.microsoft.com/office/drawing/2014/main" xmlns="" id="{00000000-0008-0000-0500-000047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40" name="Straight Arrow Connector 839">
              <a:extLst>
                <a:ext uri="{FF2B5EF4-FFF2-40B4-BE49-F238E27FC236}">
                  <a16:creationId xmlns:a16="http://schemas.microsoft.com/office/drawing/2014/main" xmlns="" id="{00000000-0008-0000-0500-000048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41" name="Straight Arrow Connector 840">
              <a:extLst>
                <a:ext uri="{FF2B5EF4-FFF2-40B4-BE49-F238E27FC236}">
                  <a16:creationId xmlns:a16="http://schemas.microsoft.com/office/drawing/2014/main" xmlns="" id="{00000000-0008-0000-0500-000049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42" name="TextBox 841">
              <a:extLst>
                <a:ext uri="{FF2B5EF4-FFF2-40B4-BE49-F238E27FC236}">
                  <a16:creationId xmlns:a16="http://schemas.microsoft.com/office/drawing/2014/main" xmlns="" id="{00000000-0008-0000-0500-00004A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843" name="TextBox 842">
              <a:extLst>
                <a:ext uri="{FF2B5EF4-FFF2-40B4-BE49-F238E27FC236}">
                  <a16:creationId xmlns:a16="http://schemas.microsoft.com/office/drawing/2014/main" xmlns="" id="{00000000-0008-0000-0500-00004B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77</xdr:row>
      <xdr:rowOff>179917</xdr:rowOff>
    </xdr:from>
    <xdr:to>
      <xdr:col>14</xdr:col>
      <xdr:colOff>298668</xdr:colOff>
      <xdr:row>77</xdr:row>
      <xdr:rowOff>1494367</xdr:rowOff>
    </xdr:to>
    <xdr:grpSp>
      <xdr:nvGrpSpPr>
        <xdr:cNvPr id="844" name="Group 843">
          <a:extLst>
            <a:ext uri="{FF2B5EF4-FFF2-40B4-BE49-F238E27FC236}">
              <a16:creationId xmlns:a16="http://schemas.microsoft.com/office/drawing/2014/main" xmlns="" id="{00000000-0008-0000-0500-00004C030000}"/>
            </a:ext>
          </a:extLst>
        </xdr:cNvPr>
        <xdr:cNvGrpSpPr/>
      </xdr:nvGrpSpPr>
      <xdr:grpSpPr>
        <a:xfrm>
          <a:off x="7096922" y="29342292"/>
          <a:ext cx="5298496" cy="1314450"/>
          <a:chOff x="8029575" y="2990850"/>
          <a:chExt cx="4095750" cy="1314450"/>
        </a:xfrm>
      </xdr:grpSpPr>
      <xdr:cxnSp macro="">
        <xdr:nvCxnSpPr>
          <xdr:cNvPr id="845" name="Straight Arrow Connector 844">
            <a:extLst>
              <a:ext uri="{FF2B5EF4-FFF2-40B4-BE49-F238E27FC236}">
                <a16:creationId xmlns:a16="http://schemas.microsoft.com/office/drawing/2014/main" xmlns="" id="{00000000-0008-0000-0500-00004D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846" name="Group 845">
            <a:extLst>
              <a:ext uri="{FF2B5EF4-FFF2-40B4-BE49-F238E27FC236}">
                <a16:creationId xmlns:a16="http://schemas.microsoft.com/office/drawing/2014/main" xmlns="" id="{00000000-0008-0000-0500-00004E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847" name="Straight Connector 846">
              <a:extLst>
                <a:ext uri="{FF2B5EF4-FFF2-40B4-BE49-F238E27FC236}">
                  <a16:creationId xmlns:a16="http://schemas.microsoft.com/office/drawing/2014/main" xmlns="" id="{00000000-0008-0000-0500-00004F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848" name="Group 847">
              <a:extLst>
                <a:ext uri="{FF2B5EF4-FFF2-40B4-BE49-F238E27FC236}">
                  <a16:creationId xmlns:a16="http://schemas.microsoft.com/office/drawing/2014/main" xmlns="" id="{00000000-0008-0000-0500-000050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849" name="Rectangle 848">
                <a:extLst>
                  <a:ext uri="{FF2B5EF4-FFF2-40B4-BE49-F238E27FC236}">
                    <a16:creationId xmlns:a16="http://schemas.microsoft.com/office/drawing/2014/main" xmlns="" id="{00000000-0008-0000-0500-000051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850" name="Group 849">
                <a:extLst>
                  <a:ext uri="{FF2B5EF4-FFF2-40B4-BE49-F238E27FC236}">
                    <a16:creationId xmlns:a16="http://schemas.microsoft.com/office/drawing/2014/main" xmlns="" id="{00000000-0008-0000-0500-000052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851" name="Rectangle 850">
                  <a:extLst>
                    <a:ext uri="{FF2B5EF4-FFF2-40B4-BE49-F238E27FC236}">
                      <a16:creationId xmlns:a16="http://schemas.microsoft.com/office/drawing/2014/main" xmlns="" id="{00000000-0008-0000-0500-000053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852" name="Straight Connector 851">
                  <a:extLst>
                    <a:ext uri="{FF2B5EF4-FFF2-40B4-BE49-F238E27FC236}">
                      <a16:creationId xmlns:a16="http://schemas.microsoft.com/office/drawing/2014/main" xmlns="" id="{00000000-0008-0000-0500-000054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53" name="Straight Arrow Connector 852">
                  <a:extLst>
                    <a:ext uri="{FF2B5EF4-FFF2-40B4-BE49-F238E27FC236}">
                      <a16:creationId xmlns:a16="http://schemas.microsoft.com/office/drawing/2014/main" xmlns="" id="{00000000-0008-0000-0500-000055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54" name="Straight Arrow Connector 853">
                  <a:extLst>
                    <a:ext uri="{FF2B5EF4-FFF2-40B4-BE49-F238E27FC236}">
                      <a16:creationId xmlns:a16="http://schemas.microsoft.com/office/drawing/2014/main" xmlns="" id="{00000000-0008-0000-0500-000056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55" name="Straight Arrow Connector 854">
                  <a:extLst>
                    <a:ext uri="{FF2B5EF4-FFF2-40B4-BE49-F238E27FC236}">
                      <a16:creationId xmlns:a16="http://schemas.microsoft.com/office/drawing/2014/main" xmlns="" id="{00000000-0008-0000-0500-000057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56" name="Straight Arrow Connector 855">
                  <a:extLst>
                    <a:ext uri="{FF2B5EF4-FFF2-40B4-BE49-F238E27FC236}">
                      <a16:creationId xmlns:a16="http://schemas.microsoft.com/office/drawing/2014/main" xmlns="" id="{00000000-0008-0000-0500-000058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57" name="Straight Arrow Connector 856">
                  <a:extLst>
                    <a:ext uri="{FF2B5EF4-FFF2-40B4-BE49-F238E27FC236}">
                      <a16:creationId xmlns:a16="http://schemas.microsoft.com/office/drawing/2014/main" xmlns="" id="{00000000-0008-0000-0500-000059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858" name="TextBox 857">
                  <a:extLst>
                    <a:ext uri="{FF2B5EF4-FFF2-40B4-BE49-F238E27FC236}">
                      <a16:creationId xmlns:a16="http://schemas.microsoft.com/office/drawing/2014/main" xmlns="" id="{00000000-0008-0000-0500-00005A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859" name="TextBox 858">
                  <a:extLst>
                    <a:ext uri="{FF2B5EF4-FFF2-40B4-BE49-F238E27FC236}">
                      <a16:creationId xmlns:a16="http://schemas.microsoft.com/office/drawing/2014/main" xmlns="" id="{00000000-0008-0000-0500-00005B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77</xdr:row>
      <xdr:rowOff>1265253</xdr:rowOff>
    </xdr:from>
    <xdr:to>
      <xdr:col>14</xdr:col>
      <xdr:colOff>552669</xdr:colOff>
      <xdr:row>77</xdr:row>
      <xdr:rowOff>2617259</xdr:rowOff>
    </xdr:to>
    <xdr:grpSp>
      <xdr:nvGrpSpPr>
        <xdr:cNvPr id="860" name="Group 859">
          <a:extLst>
            <a:ext uri="{FF2B5EF4-FFF2-40B4-BE49-F238E27FC236}">
              <a16:creationId xmlns:a16="http://schemas.microsoft.com/office/drawing/2014/main" xmlns="" id="{00000000-0008-0000-0500-00005C030000}"/>
            </a:ext>
          </a:extLst>
        </xdr:cNvPr>
        <xdr:cNvGrpSpPr/>
      </xdr:nvGrpSpPr>
      <xdr:grpSpPr>
        <a:xfrm>
          <a:off x="7093169" y="30427628"/>
          <a:ext cx="5556250" cy="1352006"/>
          <a:chOff x="7082845" y="4077244"/>
          <a:chExt cx="4042355" cy="1352006"/>
        </a:xfrm>
      </xdr:grpSpPr>
      <xdr:grpSp>
        <xdr:nvGrpSpPr>
          <xdr:cNvPr id="861" name="Group 860">
            <a:extLst>
              <a:ext uri="{FF2B5EF4-FFF2-40B4-BE49-F238E27FC236}">
                <a16:creationId xmlns:a16="http://schemas.microsoft.com/office/drawing/2014/main" xmlns="" id="{00000000-0008-0000-0500-00005D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863" name="Straight Arrow Connector 862">
              <a:extLst>
                <a:ext uri="{FF2B5EF4-FFF2-40B4-BE49-F238E27FC236}">
                  <a16:creationId xmlns:a16="http://schemas.microsoft.com/office/drawing/2014/main" xmlns="" id="{00000000-0008-0000-0500-00005F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64" name="Rectangle 863">
              <a:extLst>
                <a:ext uri="{FF2B5EF4-FFF2-40B4-BE49-F238E27FC236}">
                  <a16:creationId xmlns:a16="http://schemas.microsoft.com/office/drawing/2014/main" xmlns="" id="{00000000-0008-0000-0500-000060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865" name="Rectangle 864">
              <a:extLst>
                <a:ext uri="{FF2B5EF4-FFF2-40B4-BE49-F238E27FC236}">
                  <a16:creationId xmlns:a16="http://schemas.microsoft.com/office/drawing/2014/main" xmlns="" id="{00000000-0008-0000-0500-000061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866" name="Straight Connector 865">
              <a:extLst>
                <a:ext uri="{FF2B5EF4-FFF2-40B4-BE49-F238E27FC236}">
                  <a16:creationId xmlns:a16="http://schemas.microsoft.com/office/drawing/2014/main" xmlns="" id="{00000000-0008-0000-0500-000062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67" name="Straight Arrow Connector 866">
              <a:extLst>
                <a:ext uri="{FF2B5EF4-FFF2-40B4-BE49-F238E27FC236}">
                  <a16:creationId xmlns:a16="http://schemas.microsoft.com/office/drawing/2014/main" xmlns="" id="{00000000-0008-0000-0500-000063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68" name="Straight Arrow Connector 867">
              <a:extLst>
                <a:ext uri="{FF2B5EF4-FFF2-40B4-BE49-F238E27FC236}">
                  <a16:creationId xmlns:a16="http://schemas.microsoft.com/office/drawing/2014/main" xmlns="" id="{00000000-0008-0000-0500-000064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69" name="Straight Arrow Connector 868">
              <a:extLst>
                <a:ext uri="{FF2B5EF4-FFF2-40B4-BE49-F238E27FC236}">
                  <a16:creationId xmlns:a16="http://schemas.microsoft.com/office/drawing/2014/main" xmlns="" id="{00000000-0008-0000-0500-000065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70" name="Straight Arrow Connector 869">
              <a:extLst>
                <a:ext uri="{FF2B5EF4-FFF2-40B4-BE49-F238E27FC236}">
                  <a16:creationId xmlns:a16="http://schemas.microsoft.com/office/drawing/2014/main" xmlns="" id="{00000000-0008-0000-0500-000066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71" name="Straight Arrow Connector 870">
              <a:extLst>
                <a:ext uri="{FF2B5EF4-FFF2-40B4-BE49-F238E27FC236}">
                  <a16:creationId xmlns:a16="http://schemas.microsoft.com/office/drawing/2014/main" xmlns="" id="{00000000-0008-0000-0500-000067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72" name="TextBox 871">
              <a:extLst>
                <a:ext uri="{FF2B5EF4-FFF2-40B4-BE49-F238E27FC236}">
                  <a16:creationId xmlns:a16="http://schemas.microsoft.com/office/drawing/2014/main" xmlns="" id="{00000000-0008-0000-0500-000068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862" name="TextBox 861">
            <a:extLst>
              <a:ext uri="{FF2B5EF4-FFF2-40B4-BE49-F238E27FC236}">
                <a16:creationId xmlns:a16="http://schemas.microsoft.com/office/drawing/2014/main" xmlns="" id="{00000000-0008-0000-0500-00005E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77</xdr:row>
      <xdr:rowOff>2393950</xdr:rowOff>
    </xdr:from>
    <xdr:to>
      <xdr:col>13</xdr:col>
      <xdr:colOff>912503</xdr:colOff>
      <xdr:row>79</xdr:row>
      <xdr:rowOff>6553</xdr:rowOff>
    </xdr:to>
    <xdr:grpSp>
      <xdr:nvGrpSpPr>
        <xdr:cNvPr id="873" name="Group 872">
          <a:extLst>
            <a:ext uri="{FF2B5EF4-FFF2-40B4-BE49-F238E27FC236}">
              <a16:creationId xmlns:a16="http://schemas.microsoft.com/office/drawing/2014/main" xmlns="" id="{00000000-0008-0000-0500-000069030000}"/>
            </a:ext>
          </a:extLst>
        </xdr:cNvPr>
        <xdr:cNvGrpSpPr/>
      </xdr:nvGrpSpPr>
      <xdr:grpSpPr>
        <a:xfrm>
          <a:off x="7027334" y="31556325"/>
          <a:ext cx="4854794" cy="1343228"/>
          <a:chOff x="10035379" y="4029075"/>
          <a:chExt cx="3046201" cy="1352006"/>
        </a:xfrm>
      </xdr:grpSpPr>
      <xdr:cxnSp macro="">
        <xdr:nvCxnSpPr>
          <xdr:cNvPr id="874" name="Straight Connector 873">
            <a:extLst>
              <a:ext uri="{FF2B5EF4-FFF2-40B4-BE49-F238E27FC236}">
                <a16:creationId xmlns:a16="http://schemas.microsoft.com/office/drawing/2014/main" xmlns="" id="{00000000-0008-0000-0500-00006A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75" name="Straight Arrow Connector 874">
            <a:extLst>
              <a:ext uri="{FF2B5EF4-FFF2-40B4-BE49-F238E27FC236}">
                <a16:creationId xmlns:a16="http://schemas.microsoft.com/office/drawing/2014/main" xmlns="" id="{00000000-0008-0000-0500-00006B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876" name="Group 875">
            <a:extLst>
              <a:ext uri="{FF2B5EF4-FFF2-40B4-BE49-F238E27FC236}">
                <a16:creationId xmlns:a16="http://schemas.microsoft.com/office/drawing/2014/main" xmlns="" id="{00000000-0008-0000-0500-00006C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877" name="Straight Arrow Connector 876">
              <a:extLst>
                <a:ext uri="{FF2B5EF4-FFF2-40B4-BE49-F238E27FC236}">
                  <a16:creationId xmlns:a16="http://schemas.microsoft.com/office/drawing/2014/main" xmlns="" id="{00000000-0008-0000-0500-00006D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78" name="Rectangle 877">
              <a:extLst>
                <a:ext uri="{FF2B5EF4-FFF2-40B4-BE49-F238E27FC236}">
                  <a16:creationId xmlns:a16="http://schemas.microsoft.com/office/drawing/2014/main" xmlns="" id="{00000000-0008-0000-0500-00006E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879" name="Rectangle 878">
              <a:extLst>
                <a:ext uri="{FF2B5EF4-FFF2-40B4-BE49-F238E27FC236}">
                  <a16:creationId xmlns:a16="http://schemas.microsoft.com/office/drawing/2014/main" xmlns="" id="{00000000-0008-0000-0500-00006F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880" name="Straight Arrow Connector 879">
              <a:extLst>
                <a:ext uri="{FF2B5EF4-FFF2-40B4-BE49-F238E27FC236}">
                  <a16:creationId xmlns:a16="http://schemas.microsoft.com/office/drawing/2014/main" xmlns="" id="{00000000-0008-0000-0500-000070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81" name="Straight Arrow Connector 880">
              <a:extLst>
                <a:ext uri="{FF2B5EF4-FFF2-40B4-BE49-F238E27FC236}">
                  <a16:creationId xmlns:a16="http://schemas.microsoft.com/office/drawing/2014/main" xmlns="" id="{00000000-0008-0000-0500-000071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82" name="Straight Arrow Connector 881">
              <a:extLst>
                <a:ext uri="{FF2B5EF4-FFF2-40B4-BE49-F238E27FC236}">
                  <a16:creationId xmlns:a16="http://schemas.microsoft.com/office/drawing/2014/main" xmlns="" id="{00000000-0008-0000-0500-000072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83" name="Straight Arrow Connector 882">
              <a:extLst>
                <a:ext uri="{FF2B5EF4-FFF2-40B4-BE49-F238E27FC236}">
                  <a16:creationId xmlns:a16="http://schemas.microsoft.com/office/drawing/2014/main" xmlns="" id="{00000000-0008-0000-0500-000073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884" name="TextBox 883">
              <a:extLst>
                <a:ext uri="{FF2B5EF4-FFF2-40B4-BE49-F238E27FC236}">
                  <a16:creationId xmlns:a16="http://schemas.microsoft.com/office/drawing/2014/main" xmlns="" id="{00000000-0008-0000-0500-000074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885" name="TextBox 884">
              <a:extLst>
                <a:ext uri="{FF2B5EF4-FFF2-40B4-BE49-F238E27FC236}">
                  <a16:creationId xmlns:a16="http://schemas.microsoft.com/office/drawing/2014/main" xmlns="" id="{00000000-0008-0000-0500-000075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102</xdr:row>
      <xdr:rowOff>179917</xdr:rowOff>
    </xdr:from>
    <xdr:to>
      <xdr:col>14</xdr:col>
      <xdr:colOff>298668</xdr:colOff>
      <xdr:row>102</xdr:row>
      <xdr:rowOff>1494367</xdr:rowOff>
    </xdr:to>
    <xdr:grpSp>
      <xdr:nvGrpSpPr>
        <xdr:cNvPr id="886" name="Group 885">
          <a:extLst>
            <a:ext uri="{FF2B5EF4-FFF2-40B4-BE49-F238E27FC236}">
              <a16:creationId xmlns:a16="http://schemas.microsoft.com/office/drawing/2014/main" xmlns="" id="{00000000-0008-0000-0500-000076030000}"/>
            </a:ext>
          </a:extLst>
        </xdr:cNvPr>
        <xdr:cNvGrpSpPr/>
      </xdr:nvGrpSpPr>
      <xdr:grpSpPr>
        <a:xfrm>
          <a:off x="7096922" y="38359292"/>
          <a:ext cx="5298496" cy="1314450"/>
          <a:chOff x="8029575" y="2990850"/>
          <a:chExt cx="4095750" cy="1314450"/>
        </a:xfrm>
      </xdr:grpSpPr>
      <xdr:cxnSp macro="">
        <xdr:nvCxnSpPr>
          <xdr:cNvPr id="887" name="Straight Arrow Connector 886">
            <a:extLst>
              <a:ext uri="{FF2B5EF4-FFF2-40B4-BE49-F238E27FC236}">
                <a16:creationId xmlns:a16="http://schemas.microsoft.com/office/drawing/2014/main" xmlns="" id="{00000000-0008-0000-0500-000077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888" name="Group 887">
            <a:extLst>
              <a:ext uri="{FF2B5EF4-FFF2-40B4-BE49-F238E27FC236}">
                <a16:creationId xmlns:a16="http://schemas.microsoft.com/office/drawing/2014/main" xmlns="" id="{00000000-0008-0000-0500-000078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889" name="Straight Connector 888">
              <a:extLst>
                <a:ext uri="{FF2B5EF4-FFF2-40B4-BE49-F238E27FC236}">
                  <a16:creationId xmlns:a16="http://schemas.microsoft.com/office/drawing/2014/main" xmlns="" id="{00000000-0008-0000-0500-000079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890" name="Group 889">
              <a:extLst>
                <a:ext uri="{FF2B5EF4-FFF2-40B4-BE49-F238E27FC236}">
                  <a16:creationId xmlns:a16="http://schemas.microsoft.com/office/drawing/2014/main" xmlns="" id="{00000000-0008-0000-0500-00007A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891" name="Rectangle 890">
                <a:extLst>
                  <a:ext uri="{FF2B5EF4-FFF2-40B4-BE49-F238E27FC236}">
                    <a16:creationId xmlns:a16="http://schemas.microsoft.com/office/drawing/2014/main" xmlns="" id="{00000000-0008-0000-0500-00007B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892" name="Group 891">
                <a:extLst>
                  <a:ext uri="{FF2B5EF4-FFF2-40B4-BE49-F238E27FC236}">
                    <a16:creationId xmlns:a16="http://schemas.microsoft.com/office/drawing/2014/main" xmlns="" id="{00000000-0008-0000-0500-00007C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893" name="Rectangle 892">
                  <a:extLst>
                    <a:ext uri="{FF2B5EF4-FFF2-40B4-BE49-F238E27FC236}">
                      <a16:creationId xmlns:a16="http://schemas.microsoft.com/office/drawing/2014/main" xmlns="" id="{00000000-0008-0000-0500-00007D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894" name="Straight Connector 893">
                  <a:extLst>
                    <a:ext uri="{FF2B5EF4-FFF2-40B4-BE49-F238E27FC236}">
                      <a16:creationId xmlns:a16="http://schemas.microsoft.com/office/drawing/2014/main" xmlns="" id="{00000000-0008-0000-0500-00007E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95" name="Straight Arrow Connector 894">
                  <a:extLst>
                    <a:ext uri="{FF2B5EF4-FFF2-40B4-BE49-F238E27FC236}">
                      <a16:creationId xmlns:a16="http://schemas.microsoft.com/office/drawing/2014/main" xmlns="" id="{00000000-0008-0000-0500-00007F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96" name="Straight Arrow Connector 895">
                  <a:extLst>
                    <a:ext uri="{FF2B5EF4-FFF2-40B4-BE49-F238E27FC236}">
                      <a16:creationId xmlns:a16="http://schemas.microsoft.com/office/drawing/2014/main" xmlns="" id="{00000000-0008-0000-0500-000080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97" name="Straight Arrow Connector 896">
                  <a:extLst>
                    <a:ext uri="{FF2B5EF4-FFF2-40B4-BE49-F238E27FC236}">
                      <a16:creationId xmlns:a16="http://schemas.microsoft.com/office/drawing/2014/main" xmlns="" id="{00000000-0008-0000-0500-000081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98" name="Straight Arrow Connector 897">
                  <a:extLst>
                    <a:ext uri="{FF2B5EF4-FFF2-40B4-BE49-F238E27FC236}">
                      <a16:creationId xmlns:a16="http://schemas.microsoft.com/office/drawing/2014/main" xmlns="" id="{00000000-0008-0000-0500-000082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899" name="Straight Arrow Connector 898">
                  <a:extLst>
                    <a:ext uri="{FF2B5EF4-FFF2-40B4-BE49-F238E27FC236}">
                      <a16:creationId xmlns:a16="http://schemas.microsoft.com/office/drawing/2014/main" xmlns="" id="{00000000-0008-0000-0500-000083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900" name="TextBox 899">
                  <a:extLst>
                    <a:ext uri="{FF2B5EF4-FFF2-40B4-BE49-F238E27FC236}">
                      <a16:creationId xmlns:a16="http://schemas.microsoft.com/office/drawing/2014/main" xmlns="" id="{00000000-0008-0000-0500-000084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901" name="TextBox 900">
                  <a:extLst>
                    <a:ext uri="{FF2B5EF4-FFF2-40B4-BE49-F238E27FC236}">
                      <a16:creationId xmlns:a16="http://schemas.microsoft.com/office/drawing/2014/main" xmlns="" id="{00000000-0008-0000-0500-000085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102</xdr:row>
      <xdr:rowOff>1265253</xdr:rowOff>
    </xdr:from>
    <xdr:to>
      <xdr:col>14</xdr:col>
      <xdr:colOff>552669</xdr:colOff>
      <xdr:row>102</xdr:row>
      <xdr:rowOff>2617259</xdr:rowOff>
    </xdr:to>
    <xdr:grpSp>
      <xdr:nvGrpSpPr>
        <xdr:cNvPr id="902" name="Group 901">
          <a:extLst>
            <a:ext uri="{FF2B5EF4-FFF2-40B4-BE49-F238E27FC236}">
              <a16:creationId xmlns:a16="http://schemas.microsoft.com/office/drawing/2014/main" xmlns="" id="{00000000-0008-0000-0500-000086030000}"/>
            </a:ext>
          </a:extLst>
        </xdr:cNvPr>
        <xdr:cNvGrpSpPr/>
      </xdr:nvGrpSpPr>
      <xdr:grpSpPr>
        <a:xfrm>
          <a:off x="7093169" y="39444628"/>
          <a:ext cx="5556250" cy="1352006"/>
          <a:chOff x="7082845" y="4077244"/>
          <a:chExt cx="4042355" cy="1352006"/>
        </a:xfrm>
      </xdr:grpSpPr>
      <xdr:grpSp>
        <xdr:nvGrpSpPr>
          <xdr:cNvPr id="903" name="Group 902">
            <a:extLst>
              <a:ext uri="{FF2B5EF4-FFF2-40B4-BE49-F238E27FC236}">
                <a16:creationId xmlns:a16="http://schemas.microsoft.com/office/drawing/2014/main" xmlns="" id="{00000000-0008-0000-0500-000087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905" name="Straight Arrow Connector 904">
              <a:extLst>
                <a:ext uri="{FF2B5EF4-FFF2-40B4-BE49-F238E27FC236}">
                  <a16:creationId xmlns:a16="http://schemas.microsoft.com/office/drawing/2014/main" xmlns="" id="{00000000-0008-0000-0500-000089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06" name="Rectangle 905">
              <a:extLst>
                <a:ext uri="{FF2B5EF4-FFF2-40B4-BE49-F238E27FC236}">
                  <a16:creationId xmlns:a16="http://schemas.microsoft.com/office/drawing/2014/main" xmlns="" id="{00000000-0008-0000-0500-00008A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907" name="Rectangle 906">
              <a:extLst>
                <a:ext uri="{FF2B5EF4-FFF2-40B4-BE49-F238E27FC236}">
                  <a16:creationId xmlns:a16="http://schemas.microsoft.com/office/drawing/2014/main" xmlns="" id="{00000000-0008-0000-0500-00008B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908" name="Straight Connector 907">
              <a:extLst>
                <a:ext uri="{FF2B5EF4-FFF2-40B4-BE49-F238E27FC236}">
                  <a16:creationId xmlns:a16="http://schemas.microsoft.com/office/drawing/2014/main" xmlns="" id="{00000000-0008-0000-0500-00008C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09" name="Straight Arrow Connector 908">
              <a:extLst>
                <a:ext uri="{FF2B5EF4-FFF2-40B4-BE49-F238E27FC236}">
                  <a16:creationId xmlns:a16="http://schemas.microsoft.com/office/drawing/2014/main" xmlns="" id="{00000000-0008-0000-0500-00008D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10" name="Straight Arrow Connector 909">
              <a:extLst>
                <a:ext uri="{FF2B5EF4-FFF2-40B4-BE49-F238E27FC236}">
                  <a16:creationId xmlns:a16="http://schemas.microsoft.com/office/drawing/2014/main" xmlns="" id="{00000000-0008-0000-0500-00008E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11" name="Straight Arrow Connector 910">
              <a:extLst>
                <a:ext uri="{FF2B5EF4-FFF2-40B4-BE49-F238E27FC236}">
                  <a16:creationId xmlns:a16="http://schemas.microsoft.com/office/drawing/2014/main" xmlns="" id="{00000000-0008-0000-0500-00008F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12" name="Straight Arrow Connector 911">
              <a:extLst>
                <a:ext uri="{FF2B5EF4-FFF2-40B4-BE49-F238E27FC236}">
                  <a16:creationId xmlns:a16="http://schemas.microsoft.com/office/drawing/2014/main" xmlns="" id="{00000000-0008-0000-0500-000090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13" name="Straight Arrow Connector 912">
              <a:extLst>
                <a:ext uri="{FF2B5EF4-FFF2-40B4-BE49-F238E27FC236}">
                  <a16:creationId xmlns:a16="http://schemas.microsoft.com/office/drawing/2014/main" xmlns="" id="{00000000-0008-0000-0500-000091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14" name="TextBox 913">
              <a:extLst>
                <a:ext uri="{FF2B5EF4-FFF2-40B4-BE49-F238E27FC236}">
                  <a16:creationId xmlns:a16="http://schemas.microsoft.com/office/drawing/2014/main" xmlns="" id="{00000000-0008-0000-0500-000092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904" name="TextBox 903">
            <a:extLst>
              <a:ext uri="{FF2B5EF4-FFF2-40B4-BE49-F238E27FC236}">
                <a16:creationId xmlns:a16="http://schemas.microsoft.com/office/drawing/2014/main" xmlns="" id="{00000000-0008-0000-0500-000088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102</xdr:row>
      <xdr:rowOff>2393950</xdr:rowOff>
    </xdr:from>
    <xdr:to>
      <xdr:col>13</xdr:col>
      <xdr:colOff>912503</xdr:colOff>
      <xdr:row>104</xdr:row>
      <xdr:rowOff>6553</xdr:rowOff>
    </xdr:to>
    <xdr:grpSp>
      <xdr:nvGrpSpPr>
        <xdr:cNvPr id="915" name="Group 914">
          <a:extLst>
            <a:ext uri="{FF2B5EF4-FFF2-40B4-BE49-F238E27FC236}">
              <a16:creationId xmlns:a16="http://schemas.microsoft.com/office/drawing/2014/main" xmlns="" id="{00000000-0008-0000-0500-000093030000}"/>
            </a:ext>
          </a:extLst>
        </xdr:cNvPr>
        <xdr:cNvGrpSpPr/>
      </xdr:nvGrpSpPr>
      <xdr:grpSpPr>
        <a:xfrm>
          <a:off x="7027334" y="40573325"/>
          <a:ext cx="4854794" cy="1343228"/>
          <a:chOff x="10035379" y="4029075"/>
          <a:chExt cx="3046201" cy="1352006"/>
        </a:xfrm>
      </xdr:grpSpPr>
      <xdr:cxnSp macro="">
        <xdr:nvCxnSpPr>
          <xdr:cNvPr id="916" name="Straight Connector 915">
            <a:extLst>
              <a:ext uri="{FF2B5EF4-FFF2-40B4-BE49-F238E27FC236}">
                <a16:creationId xmlns:a16="http://schemas.microsoft.com/office/drawing/2014/main" xmlns="" id="{00000000-0008-0000-0500-000094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17" name="Straight Arrow Connector 916">
            <a:extLst>
              <a:ext uri="{FF2B5EF4-FFF2-40B4-BE49-F238E27FC236}">
                <a16:creationId xmlns:a16="http://schemas.microsoft.com/office/drawing/2014/main" xmlns="" id="{00000000-0008-0000-0500-000095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18" name="Group 917">
            <a:extLst>
              <a:ext uri="{FF2B5EF4-FFF2-40B4-BE49-F238E27FC236}">
                <a16:creationId xmlns:a16="http://schemas.microsoft.com/office/drawing/2014/main" xmlns="" id="{00000000-0008-0000-0500-000096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919" name="Straight Arrow Connector 918">
              <a:extLst>
                <a:ext uri="{FF2B5EF4-FFF2-40B4-BE49-F238E27FC236}">
                  <a16:creationId xmlns:a16="http://schemas.microsoft.com/office/drawing/2014/main" xmlns="" id="{00000000-0008-0000-0500-000097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20" name="Rectangle 919">
              <a:extLst>
                <a:ext uri="{FF2B5EF4-FFF2-40B4-BE49-F238E27FC236}">
                  <a16:creationId xmlns:a16="http://schemas.microsoft.com/office/drawing/2014/main" xmlns="" id="{00000000-0008-0000-0500-000098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921" name="Rectangle 920">
              <a:extLst>
                <a:ext uri="{FF2B5EF4-FFF2-40B4-BE49-F238E27FC236}">
                  <a16:creationId xmlns:a16="http://schemas.microsoft.com/office/drawing/2014/main" xmlns="" id="{00000000-0008-0000-0500-000099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922" name="Straight Arrow Connector 921">
              <a:extLst>
                <a:ext uri="{FF2B5EF4-FFF2-40B4-BE49-F238E27FC236}">
                  <a16:creationId xmlns:a16="http://schemas.microsoft.com/office/drawing/2014/main" xmlns="" id="{00000000-0008-0000-0500-00009A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23" name="Straight Arrow Connector 922">
              <a:extLst>
                <a:ext uri="{FF2B5EF4-FFF2-40B4-BE49-F238E27FC236}">
                  <a16:creationId xmlns:a16="http://schemas.microsoft.com/office/drawing/2014/main" xmlns="" id="{00000000-0008-0000-0500-00009B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24" name="Straight Arrow Connector 923">
              <a:extLst>
                <a:ext uri="{FF2B5EF4-FFF2-40B4-BE49-F238E27FC236}">
                  <a16:creationId xmlns:a16="http://schemas.microsoft.com/office/drawing/2014/main" xmlns="" id="{00000000-0008-0000-0500-00009C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25" name="Straight Arrow Connector 924">
              <a:extLst>
                <a:ext uri="{FF2B5EF4-FFF2-40B4-BE49-F238E27FC236}">
                  <a16:creationId xmlns:a16="http://schemas.microsoft.com/office/drawing/2014/main" xmlns="" id="{00000000-0008-0000-0500-00009D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26" name="TextBox 925">
              <a:extLst>
                <a:ext uri="{FF2B5EF4-FFF2-40B4-BE49-F238E27FC236}">
                  <a16:creationId xmlns:a16="http://schemas.microsoft.com/office/drawing/2014/main" xmlns="" id="{00000000-0008-0000-0500-00009E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927" name="TextBox 926">
              <a:extLst>
                <a:ext uri="{FF2B5EF4-FFF2-40B4-BE49-F238E27FC236}">
                  <a16:creationId xmlns:a16="http://schemas.microsoft.com/office/drawing/2014/main" xmlns="" id="{00000000-0008-0000-0500-00009F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127</xdr:row>
      <xdr:rowOff>179917</xdr:rowOff>
    </xdr:from>
    <xdr:to>
      <xdr:col>14</xdr:col>
      <xdr:colOff>298668</xdr:colOff>
      <xdr:row>127</xdr:row>
      <xdr:rowOff>1494367</xdr:rowOff>
    </xdr:to>
    <xdr:grpSp>
      <xdr:nvGrpSpPr>
        <xdr:cNvPr id="928" name="Group 927">
          <a:extLst>
            <a:ext uri="{FF2B5EF4-FFF2-40B4-BE49-F238E27FC236}">
              <a16:creationId xmlns:a16="http://schemas.microsoft.com/office/drawing/2014/main" xmlns="" id="{00000000-0008-0000-0500-0000A0030000}"/>
            </a:ext>
          </a:extLst>
        </xdr:cNvPr>
        <xdr:cNvGrpSpPr/>
      </xdr:nvGrpSpPr>
      <xdr:grpSpPr>
        <a:xfrm>
          <a:off x="7096922" y="47344542"/>
          <a:ext cx="5298496" cy="1314450"/>
          <a:chOff x="8029575" y="2990850"/>
          <a:chExt cx="4095750" cy="1314450"/>
        </a:xfrm>
      </xdr:grpSpPr>
      <xdr:cxnSp macro="">
        <xdr:nvCxnSpPr>
          <xdr:cNvPr id="929" name="Straight Arrow Connector 928">
            <a:extLst>
              <a:ext uri="{FF2B5EF4-FFF2-40B4-BE49-F238E27FC236}">
                <a16:creationId xmlns:a16="http://schemas.microsoft.com/office/drawing/2014/main" xmlns="" id="{00000000-0008-0000-0500-0000A1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30" name="Group 929">
            <a:extLst>
              <a:ext uri="{FF2B5EF4-FFF2-40B4-BE49-F238E27FC236}">
                <a16:creationId xmlns:a16="http://schemas.microsoft.com/office/drawing/2014/main" xmlns="" id="{00000000-0008-0000-0500-0000A2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931" name="Straight Connector 930">
              <a:extLst>
                <a:ext uri="{FF2B5EF4-FFF2-40B4-BE49-F238E27FC236}">
                  <a16:creationId xmlns:a16="http://schemas.microsoft.com/office/drawing/2014/main" xmlns="" id="{00000000-0008-0000-0500-0000A3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932" name="Group 931">
              <a:extLst>
                <a:ext uri="{FF2B5EF4-FFF2-40B4-BE49-F238E27FC236}">
                  <a16:creationId xmlns:a16="http://schemas.microsoft.com/office/drawing/2014/main" xmlns="" id="{00000000-0008-0000-0500-0000A4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933" name="Rectangle 932">
                <a:extLst>
                  <a:ext uri="{FF2B5EF4-FFF2-40B4-BE49-F238E27FC236}">
                    <a16:creationId xmlns:a16="http://schemas.microsoft.com/office/drawing/2014/main" xmlns="" id="{00000000-0008-0000-0500-0000A5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934" name="Group 933">
                <a:extLst>
                  <a:ext uri="{FF2B5EF4-FFF2-40B4-BE49-F238E27FC236}">
                    <a16:creationId xmlns:a16="http://schemas.microsoft.com/office/drawing/2014/main" xmlns="" id="{00000000-0008-0000-0500-0000A6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935" name="Rectangle 934">
                  <a:extLst>
                    <a:ext uri="{FF2B5EF4-FFF2-40B4-BE49-F238E27FC236}">
                      <a16:creationId xmlns:a16="http://schemas.microsoft.com/office/drawing/2014/main" xmlns="" id="{00000000-0008-0000-0500-0000A7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936" name="Straight Connector 935">
                  <a:extLst>
                    <a:ext uri="{FF2B5EF4-FFF2-40B4-BE49-F238E27FC236}">
                      <a16:creationId xmlns:a16="http://schemas.microsoft.com/office/drawing/2014/main" xmlns="" id="{00000000-0008-0000-0500-0000A8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37" name="Straight Arrow Connector 936">
                  <a:extLst>
                    <a:ext uri="{FF2B5EF4-FFF2-40B4-BE49-F238E27FC236}">
                      <a16:creationId xmlns:a16="http://schemas.microsoft.com/office/drawing/2014/main" xmlns="" id="{00000000-0008-0000-0500-0000A9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38" name="Straight Arrow Connector 937">
                  <a:extLst>
                    <a:ext uri="{FF2B5EF4-FFF2-40B4-BE49-F238E27FC236}">
                      <a16:creationId xmlns:a16="http://schemas.microsoft.com/office/drawing/2014/main" xmlns="" id="{00000000-0008-0000-0500-0000AA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39" name="Straight Arrow Connector 938">
                  <a:extLst>
                    <a:ext uri="{FF2B5EF4-FFF2-40B4-BE49-F238E27FC236}">
                      <a16:creationId xmlns:a16="http://schemas.microsoft.com/office/drawing/2014/main" xmlns="" id="{00000000-0008-0000-0500-0000AB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40" name="Straight Arrow Connector 939">
                  <a:extLst>
                    <a:ext uri="{FF2B5EF4-FFF2-40B4-BE49-F238E27FC236}">
                      <a16:creationId xmlns:a16="http://schemas.microsoft.com/office/drawing/2014/main" xmlns="" id="{00000000-0008-0000-0500-0000AC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41" name="Straight Arrow Connector 940">
                  <a:extLst>
                    <a:ext uri="{FF2B5EF4-FFF2-40B4-BE49-F238E27FC236}">
                      <a16:creationId xmlns:a16="http://schemas.microsoft.com/office/drawing/2014/main" xmlns="" id="{00000000-0008-0000-0500-0000AD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942" name="TextBox 941">
                  <a:extLst>
                    <a:ext uri="{FF2B5EF4-FFF2-40B4-BE49-F238E27FC236}">
                      <a16:creationId xmlns:a16="http://schemas.microsoft.com/office/drawing/2014/main" xmlns="" id="{00000000-0008-0000-0500-0000AE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943" name="TextBox 942">
                  <a:extLst>
                    <a:ext uri="{FF2B5EF4-FFF2-40B4-BE49-F238E27FC236}">
                      <a16:creationId xmlns:a16="http://schemas.microsoft.com/office/drawing/2014/main" xmlns="" id="{00000000-0008-0000-0500-0000AF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127</xdr:row>
      <xdr:rowOff>1265253</xdr:rowOff>
    </xdr:from>
    <xdr:to>
      <xdr:col>14</xdr:col>
      <xdr:colOff>552669</xdr:colOff>
      <xdr:row>127</xdr:row>
      <xdr:rowOff>2617259</xdr:rowOff>
    </xdr:to>
    <xdr:grpSp>
      <xdr:nvGrpSpPr>
        <xdr:cNvPr id="944" name="Group 943">
          <a:extLst>
            <a:ext uri="{FF2B5EF4-FFF2-40B4-BE49-F238E27FC236}">
              <a16:creationId xmlns:a16="http://schemas.microsoft.com/office/drawing/2014/main" xmlns="" id="{00000000-0008-0000-0500-0000B0030000}"/>
            </a:ext>
          </a:extLst>
        </xdr:cNvPr>
        <xdr:cNvGrpSpPr/>
      </xdr:nvGrpSpPr>
      <xdr:grpSpPr>
        <a:xfrm>
          <a:off x="7093169" y="48429878"/>
          <a:ext cx="5556250" cy="1352006"/>
          <a:chOff x="7082845" y="4077244"/>
          <a:chExt cx="4042355" cy="1352006"/>
        </a:xfrm>
      </xdr:grpSpPr>
      <xdr:grpSp>
        <xdr:nvGrpSpPr>
          <xdr:cNvPr id="945" name="Group 944">
            <a:extLst>
              <a:ext uri="{FF2B5EF4-FFF2-40B4-BE49-F238E27FC236}">
                <a16:creationId xmlns:a16="http://schemas.microsoft.com/office/drawing/2014/main" xmlns="" id="{00000000-0008-0000-0500-0000B1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947" name="Straight Arrow Connector 946">
              <a:extLst>
                <a:ext uri="{FF2B5EF4-FFF2-40B4-BE49-F238E27FC236}">
                  <a16:creationId xmlns:a16="http://schemas.microsoft.com/office/drawing/2014/main" xmlns="" id="{00000000-0008-0000-0500-0000B3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48" name="Rectangle 947">
              <a:extLst>
                <a:ext uri="{FF2B5EF4-FFF2-40B4-BE49-F238E27FC236}">
                  <a16:creationId xmlns:a16="http://schemas.microsoft.com/office/drawing/2014/main" xmlns="" id="{00000000-0008-0000-0500-0000B4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949" name="Rectangle 948">
              <a:extLst>
                <a:ext uri="{FF2B5EF4-FFF2-40B4-BE49-F238E27FC236}">
                  <a16:creationId xmlns:a16="http://schemas.microsoft.com/office/drawing/2014/main" xmlns="" id="{00000000-0008-0000-0500-0000B5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950" name="Straight Connector 949">
              <a:extLst>
                <a:ext uri="{FF2B5EF4-FFF2-40B4-BE49-F238E27FC236}">
                  <a16:creationId xmlns:a16="http://schemas.microsoft.com/office/drawing/2014/main" xmlns="" id="{00000000-0008-0000-0500-0000B6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51" name="Straight Arrow Connector 950">
              <a:extLst>
                <a:ext uri="{FF2B5EF4-FFF2-40B4-BE49-F238E27FC236}">
                  <a16:creationId xmlns:a16="http://schemas.microsoft.com/office/drawing/2014/main" xmlns="" id="{00000000-0008-0000-0500-0000B7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52" name="Straight Arrow Connector 951">
              <a:extLst>
                <a:ext uri="{FF2B5EF4-FFF2-40B4-BE49-F238E27FC236}">
                  <a16:creationId xmlns:a16="http://schemas.microsoft.com/office/drawing/2014/main" xmlns="" id="{00000000-0008-0000-0500-0000B8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53" name="Straight Arrow Connector 952">
              <a:extLst>
                <a:ext uri="{FF2B5EF4-FFF2-40B4-BE49-F238E27FC236}">
                  <a16:creationId xmlns:a16="http://schemas.microsoft.com/office/drawing/2014/main" xmlns="" id="{00000000-0008-0000-0500-0000B9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54" name="Straight Arrow Connector 953">
              <a:extLst>
                <a:ext uri="{FF2B5EF4-FFF2-40B4-BE49-F238E27FC236}">
                  <a16:creationId xmlns:a16="http://schemas.microsoft.com/office/drawing/2014/main" xmlns="" id="{00000000-0008-0000-0500-0000BA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55" name="Straight Arrow Connector 954">
              <a:extLst>
                <a:ext uri="{FF2B5EF4-FFF2-40B4-BE49-F238E27FC236}">
                  <a16:creationId xmlns:a16="http://schemas.microsoft.com/office/drawing/2014/main" xmlns="" id="{00000000-0008-0000-0500-0000BB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56" name="TextBox 955">
              <a:extLst>
                <a:ext uri="{FF2B5EF4-FFF2-40B4-BE49-F238E27FC236}">
                  <a16:creationId xmlns:a16="http://schemas.microsoft.com/office/drawing/2014/main" xmlns="" id="{00000000-0008-0000-0500-0000BC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946" name="TextBox 945">
            <a:extLst>
              <a:ext uri="{FF2B5EF4-FFF2-40B4-BE49-F238E27FC236}">
                <a16:creationId xmlns:a16="http://schemas.microsoft.com/office/drawing/2014/main" xmlns="" id="{00000000-0008-0000-0500-0000B2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127</xdr:row>
      <xdr:rowOff>2393950</xdr:rowOff>
    </xdr:from>
    <xdr:to>
      <xdr:col>13</xdr:col>
      <xdr:colOff>912503</xdr:colOff>
      <xdr:row>129</xdr:row>
      <xdr:rowOff>6553</xdr:rowOff>
    </xdr:to>
    <xdr:grpSp>
      <xdr:nvGrpSpPr>
        <xdr:cNvPr id="957" name="Group 956">
          <a:extLst>
            <a:ext uri="{FF2B5EF4-FFF2-40B4-BE49-F238E27FC236}">
              <a16:creationId xmlns:a16="http://schemas.microsoft.com/office/drawing/2014/main" xmlns="" id="{00000000-0008-0000-0500-0000BD030000}"/>
            </a:ext>
          </a:extLst>
        </xdr:cNvPr>
        <xdr:cNvGrpSpPr/>
      </xdr:nvGrpSpPr>
      <xdr:grpSpPr>
        <a:xfrm>
          <a:off x="7027334" y="49558575"/>
          <a:ext cx="4854794" cy="1343228"/>
          <a:chOff x="10035379" y="4029075"/>
          <a:chExt cx="3046201" cy="1352006"/>
        </a:xfrm>
      </xdr:grpSpPr>
      <xdr:cxnSp macro="">
        <xdr:nvCxnSpPr>
          <xdr:cNvPr id="958" name="Straight Connector 957">
            <a:extLst>
              <a:ext uri="{FF2B5EF4-FFF2-40B4-BE49-F238E27FC236}">
                <a16:creationId xmlns:a16="http://schemas.microsoft.com/office/drawing/2014/main" xmlns="" id="{00000000-0008-0000-0500-0000BE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59" name="Straight Arrow Connector 958">
            <a:extLst>
              <a:ext uri="{FF2B5EF4-FFF2-40B4-BE49-F238E27FC236}">
                <a16:creationId xmlns:a16="http://schemas.microsoft.com/office/drawing/2014/main" xmlns="" id="{00000000-0008-0000-0500-0000BF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60" name="Group 959">
            <a:extLst>
              <a:ext uri="{FF2B5EF4-FFF2-40B4-BE49-F238E27FC236}">
                <a16:creationId xmlns:a16="http://schemas.microsoft.com/office/drawing/2014/main" xmlns="" id="{00000000-0008-0000-0500-0000C0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961" name="Straight Arrow Connector 960">
              <a:extLst>
                <a:ext uri="{FF2B5EF4-FFF2-40B4-BE49-F238E27FC236}">
                  <a16:creationId xmlns:a16="http://schemas.microsoft.com/office/drawing/2014/main" xmlns="" id="{00000000-0008-0000-0500-0000C1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62" name="Rectangle 961">
              <a:extLst>
                <a:ext uri="{FF2B5EF4-FFF2-40B4-BE49-F238E27FC236}">
                  <a16:creationId xmlns:a16="http://schemas.microsoft.com/office/drawing/2014/main" xmlns="" id="{00000000-0008-0000-0500-0000C2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963" name="Rectangle 962">
              <a:extLst>
                <a:ext uri="{FF2B5EF4-FFF2-40B4-BE49-F238E27FC236}">
                  <a16:creationId xmlns:a16="http://schemas.microsoft.com/office/drawing/2014/main" xmlns="" id="{00000000-0008-0000-0500-0000C3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964" name="Straight Arrow Connector 963">
              <a:extLst>
                <a:ext uri="{FF2B5EF4-FFF2-40B4-BE49-F238E27FC236}">
                  <a16:creationId xmlns:a16="http://schemas.microsoft.com/office/drawing/2014/main" xmlns="" id="{00000000-0008-0000-0500-0000C4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65" name="Straight Arrow Connector 964">
              <a:extLst>
                <a:ext uri="{FF2B5EF4-FFF2-40B4-BE49-F238E27FC236}">
                  <a16:creationId xmlns:a16="http://schemas.microsoft.com/office/drawing/2014/main" xmlns="" id="{00000000-0008-0000-0500-0000C5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66" name="Straight Arrow Connector 965">
              <a:extLst>
                <a:ext uri="{FF2B5EF4-FFF2-40B4-BE49-F238E27FC236}">
                  <a16:creationId xmlns:a16="http://schemas.microsoft.com/office/drawing/2014/main" xmlns="" id="{00000000-0008-0000-0500-0000C6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67" name="Straight Arrow Connector 966">
              <a:extLst>
                <a:ext uri="{FF2B5EF4-FFF2-40B4-BE49-F238E27FC236}">
                  <a16:creationId xmlns:a16="http://schemas.microsoft.com/office/drawing/2014/main" xmlns="" id="{00000000-0008-0000-0500-0000C7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68" name="TextBox 967">
              <a:extLst>
                <a:ext uri="{FF2B5EF4-FFF2-40B4-BE49-F238E27FC236}">
                  <a16:creationId xmlns:a16="http://schemas.microsoft.com/office/drawing/2014/main" xmlns="" id="{00000000-0008-0000-0500-0000C8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969" name="TextBox 968">
              <a:extLst>
                <a:ext uri="{FF2B5EF4-FFF2-40B4-BE49-F238E27FC236}">
                  <a16:creationId xmlns:a16="http://schemas.microsoft.com/office/drawing/2014/main" xmlns="" id="{00000000-0008-0000-0500-0000C9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151</xdr:row>
      <xdr:rowOff>179917</xdr:rowOff>
    </xdr:from>
    <xdr:to>
      <xdr:col>14</xdr:col>
      <xdr:colOff>298668</xdr:colOff>
      <xdr:row>151</xdr:row>
      <xdr:rowOff>1494367</xdr:rowOff>
    </xdr:to>
    <xdr:grpSp>
      <xdr:nvGrpSpPr>
        <xdr:cNvPr id="970" name="Group 969">
          <a:extLst>
            <a:ext uri="{FF2B5EF4-FFF2-40B4-BE49-F238E27FC236}">
              <a16:creationId xmlns:a16="http://schemas.microsoft.com/office/drawing/2014/main" xmlns="" id="{00000000-0008-0000-0500-0000CA030000}"/>
            </a:ext>
          </a:extLst>
        </xdr:cNvPr>
        <xdr:cNvGrpSpPr/>
      </xdr:nvGrpSpPr>
      <xdr:grpSpPr>
        <a:xfrm>
          <a:off x="7096922" y="56250417"/>
          <a:ext cx="5298496" cy="1314450"/>
          <a:chOff x="8029575" y="2990850"/>
          <a:chExt cx="4095750" cy="1314450"/>
        </a:xfrm>
      </xdr:grpSpPr>
      <xdr:cxnSp macro="">
        <xdr:nvCxnSpPr>
          <xdr:cNvPr id="971" name="Straight Arrow Connector 970">
            <a:extLst>
              <a:ext uri="{FF2B5EF4-FFF2-40B4-BE49-F238E27FC236}">
                <a16:creationId xmlns:a16="http://schemas.microsoft.com/office/drawing/2014/main" xmlns="" id="{00000000-0008-0000-0500-0000CB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972" name="Group 971">
            <a:extLst>
              <a:ext uri="{FF2B5EF4-FFF2-40B4-BE49-F238E27FC236}">
                <a16:creationId xmlns:a16="http://schemas.microsoft.com/office/drawing/2014/main" xmlns="" id="{00000000-0008-0000-0500-0000CC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973" name="Straight Connector 972">
              <a:extLst>
                <a:ext uri="{FF2B5EF4-FFF2-40B4-BE49-F238E27FC236}">
                  <a16:creationId xmlns:a16="http://schemas.microsoft.com/office/drawing/2014/main" xmlns="" id="{00000000-0008-0000-0500-0000CD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974" name="Group 973">
              <a:extLst>
                <a:ext uri="{FF2B5EF4-FFF2-40B4-BE49-F238E27FC236}">
                  <a16:creationId xmlns:a16="http://schemas.microsoft.com/office/drawing/2014/main" xmlns="" id="{00000000-0008-0000-0500-0000CE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975" name="Rectangle 974">
                <a:extLst>
                  <a:ext uri="{FF2B5EF4-FFF2-40B4-BE49-F238E27FC236}">
                    <a16:creationId xmlns:a16="http://schemas.microsoft.com/office/drawing/2014/main" xmlns="" id="{00000000-0008-0000-0500-0000CF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976" name="Group 975">
                <a:extLst>
                  <a:ext uri="{FF2B5EF4-FFF2-40B4-BE49-F238E27FC236}">
                    <a16:creationId xmlns:a16="http://schemas.microsoft.com/office/drawing/2014/main" xmlns="" id="{00000000-0008-0000-0500-0000D0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977" name="Rectangle 976">
                  <a:extLst>
                    <a:ext uri="{FF2B5EF4-FFF2-40B4-BE49-F238E27FC236}">
                      <a16:creationId xmlns:a16="http://schemas.microsoft.com/office/drawing/2014/main" xmlns="" id="{00000000-0008-0000-0500-0000D1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978" name="Straight Connector 977">
                  <a:extLst>
                    <a:ext uri="{FF2B5EF4-FFF2-40B4-BE49-F238E27FC236}">
                      <a16:creationId xmlns:a16="http://schemas.microsoft.com/office/drawing/2014/main" xmlns="" id="{00000000-0008-0000-0500-0000D2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79" name="Straight Arrow Connector 978">
                  <a:extLst>
                    <a:ext uri="{FF2B5EF4-FFF2-40B4-BE49-F238E27FC236}">
                      <a16:creationId xmlns:a16="http://schemas.microsoft.com/office/drawing/2014/main" xmlns="" id="{00000000-0008-0000-0500-0000D3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80" name="Straight Arrow Connector 979">
                  <a:extLst>
                    <a:ext uri="{FF2B5EF4-FFF2-40B4-BE49-F238E27FC236}">
                      <a16:creationId xmlns:a16="http://schemas.microsoft.com/office/drawing/2014/main" xmlns="" id="{00000000-0008-0000-0500-0000D4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81" name="Straight Arrow Connector 980">
                  <a:extLst>
                    <a:ext uri="{FF2B5EF4-FFF2-40B4-BE49-F238E27FC236}">
                      <a16:creationId xmlns:a16="http://schemas.microsoft.com/office/drawing/2014/main" xmlns="" id="{00000000-0008-0000-0500-0000D5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82" name="Straight Arrow Connector 981">
                  <a:extLst>
                    <a:ext uri="{FF2B5EF4-FFF2-40B4-BE49-F238E27FC236}">
                      <a16:creationId xmlns:a16="http://schemas.microsoft.com/office/drawing/2014/main" xmlns="" id="{00000000-0008-0000-0500-0000D603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983" name="Straight Arrow Connector 982">
                  <a:extLst>
                    <a:ext uri="{FF2B5EF4-FFF2-40B4-BE49-F238E27FC236}">
                      <a16:creationId xmlns:a16="http://schemas.microsoft.com/office/drawing/2014/main" xmlns="" id="{00000000-0008-0000-0500-0000D703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984" name="TextBox 983">
                  <a:extLst>
                    <a:ext uri="{FF2B5EF4-FFF2-40B4-BE49-F238E27FC236}">
                      <a16:creationId xmlns:a16="http://schemas.microsoft.com/office/drawing/2014/main" xmlns="" id="{00000000-0008-0000-0500-0000D803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985" name="TextBox 984">
                  <a:extLst>
                    <a:ext uri="{FF2B5EF4-FFF2-40B4-BE49-F238E27FC236}">
                      <a16:creationId xmlns:a16="http://schemas.microsoft.com/office/drawing/2014/main" xmlns="" id="{00000000-0008-0000-0500-0000D903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151</xdr:row>
      <xdr:rowOff>1265253</xdr:rowOff>
    </xdr:from>
    <xdr:to>
      <xdr:col>14</xdr:col>
      <xdr:colOff>552669</xdr:colOff>
      <xdr:row>151</xdr:row>
      <xdr:rowOff>2617259</xdr:rowOff>
    </xdr:to>
    <xdr:grpSp>
      <xdr:nvGrpSpPr>
        <xdr:cNvPr id="986" name="Group 985">
          <a:extLst>
            <a:ext uri="{FF2B5EF4-FFF2-40B4-BE49-F238E27FC236}">
              <a16:creationId xmlns:a16="http://schemas.microsoft.com/office/drawing/2014/main" xmlns="" id="{00000000-0008-0000-0500-0000DA030000}"/>
            </a:ext>
          </a:extLst>
        </xdr:cNvPr>
        <xdr:cNvGrpSpPr/>
      </xdr:nvGrpSpPr>
      <xdr:grpSpPr>
        <a:xfrm>
          <a:off x="7093169" y="57335753"/>
          <a:ext cx="5556250" cy="1352006"/>
          <a:chOff x="7082845" y="4077244"/>
          <a:chExt cx="4042355" cy="1352006"/>
        </a:xfrm>
      </xdr:grpSpPr>
      <xdr:grpSp>
        <xdr:nvGrpSpPr>
          <xdr:cNvPr id="987" name="Group 986">
            <a:extLst>
              <a:ext uri="{FF2B5EF4-FFF2-40B4-BE49-F238E27FC236}">
                <a16:creationId xmlns:a16="http://schemas.microsoft.com/office/drawing/2014/main" xmlns="" id="{00000000-0008-0000-0500-0000DB03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989" name="Straight Arrow Connector 988">
              <a:extLst>
                <a:ext uri="{FF2B5EF4-FFF2-40B4-BE49-F238E27FC236}">
                  <a16:creationId xmlns:a16="http://schemas.microsoft.com/office/drawing/2014/main" xmlns="" id="{00000000-0008-0000-0500-0000DD03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90" name="Rectangle 989">
              <a:extLst>
                <a:ext uri="{FF2B5EF4-FFF2-40B4-BE49-F238E27FC236}">
                  <a16:creationId xmlns:a16="http://schemas.microsoft.com/office/drawing/2014/main" xmlns="" id="{00000000-0008-0000-0500-0000DE03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991" name="Rectangle 990">
              <a:extLst>
                <a:ext uri="{FF2B5EF4-FFF2-40B4-BE49-F238E27FC236}">
                  <a16:creationId xmlns:a16="http://schemas.microsoft.com/office/drawing/2014/main" xmlns="" id="{00000000-0008-0000-0500-0000DF03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992" name="Straight Connector 991">
              <a:extLst>
                <a:ext uri="{FF2B5EF4-FFF2-40B4-BE49-F238E27FC236}">
                  <a16:creationId xmlns:a16="http://schemas.microsoft.com/office/drawing/2014/main" xmlns="" id="{00000000-0008-0000-0500-0000E003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93" name="Straight Arrow Connector 992">
              <a:extLst>
                <a:ext uri="{FF2B5EF4-FFF2-40B4-BE49-F238E27FC236}">
                  <a16:creationId xmlns:a16="http://schemas.microsoft.com/office/drawing/2014/main" xmlns="" id="{00000000-0008-0000-0500-0000E103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94" name="Straight Arrow Connector 993">
              <a:extLst>
                <a:ext uri="{FF2B5EF4-FFF2-40B4-BE49-F238E27FC236}">
                  <a16:creationId xmlns:a16="http://schemas.microsoft.com/office/drawing/2014/main" xmlns="" id="{00000000-0008-0000-0500-0000E203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95" name="Straight Arrow Connector 994">
              <a:extLst>
                <a:ext uri="{FF2B5EF4-FFF2-40B4-BE49-F238E27FC236}">
                  <a16:creationId xmlns:a16="http://schemas.microsoft.com/office/drawing/2014/main" xmlns="" id="{00000000-0008-0000-0500-0000E303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96" name="Straight Arrow Connector 995">
              <a:extLst>
                <a:ext uri="{FF2B5EF4-FFF2-40B4-BE49-F238E27FC236}">
                  <a16:creationId xmlns:a16="http://schemas.microsoft.com/office/drawing/2014/main" xmlns="" id="{00000000-0008-0000-0500-0000E403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97" name="Straight Arrow Connector 996">
              <a:extLst>
                <a:ext uri="{FF2B5EF4-FFF2-40B4-BE49-F238E27FC236}">
                  <a16:creationId xmlns:a16="http://schemas.microsoft.com/office/drawing/2014/main" xmlns="" id="{00000000-0008-0000-0500-0000E503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998" name="TextBox 997">
              <a:extLst>
                <a:ext uri="{FF2B5EF4-FFF2-40B4-BE49-F238E27FC236}">
                  <a16:creationId xmlns:a16="http://schemas.microsoft.com/office/drawing/2014/main" xmlns="" id="{00000000-0008-0000-0500-0000E603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988" name="TextBox 987">
            <a:extLst>
              <a:ext uri="{FF2B5EF4-FFF2-40B4-BE49-F238E27FC236}">
                <a16:creationId xmlns:a16="http://schemas.microsoft.com/office/drawing/2014/main" xmlns="" id="{00000000-0008-0000-0500-0000DC03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151</xdr:row>
      <xdr:rowOff>2393950</xdr:rowOff>
    </xdr:from>
    <xdr:to>
      <xdr:col>13</xdr:col>
      <xdr:colOff>912503</xdr:colOff>
      <xdr:row>153</xdr:row>
      <xdr:rowOff>6553</xdr:rowOff>
    </xdr:to>
    <xdr:grpSp>
      <xdr:nvGrpSpPr>
        <xdr:cNvPr id="999" name="Group 998">
          <a:extLst>
            <a:ext uri="{FF2B5EF4-FFF2-40B4-BE49-F238E27FC236}">
              <a16:creationId xmlns:a16="http://schemas.microsoft.com/office/drawing/2014/main" xmlns="" id="{00000000-0008-0000-0500-0000E7030000}"/>
            </a:ext>
          </a:extLst>
        </xdr:cNvPr>
        <xdr:cNvGrpSpPr/>
      </xdr:nvGrpSpPr>
      <xdr:grpSpPr>
        <a:xfrm>
          <a:off x="7027334" y="58464450"/>
          <a:ext cx="4854794" cy="1343228"/>
          <a:chOff x="10035379" y="4029075"/>
          <a:chExt cx="3046201" cy="1352006"/>
        </a:xfrm>
      </xdr:grpSpPr>
      <xdr:cxnSp macro="">
        <xdr:nvCxnSpPr>
          <xdr:cNvPr id="1000" name="Straight Connector 999">
            <a:extLst>
              <a:ext uri="{FF2B5EF4-FFF2-40B4-BE49-F238E27FC236}">
                <a16:creationId xmlns:a16="http://schemas.microsoft.com/office/drawing/2014/main" xmlns="" id="{00000000-0008-0000-0500-0000E803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01" name="Straight Arrow Connector 1000">
            <a:extLst>
              <a:ext uri="{FF2B5EF4-FFF2-40B4-BE49-F238E27FC236}">
                <a16:creationId xmlns:a16="http://schemas.microsoft.com/office/drawing/2014/main" xmlns="" id="{00000000-0008-0000-0500-0000E903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02" name="Group 1001">
            <a:extLst>
              <a:ext uri="{FF2B5EF4-FFF2-40B4-BE49-F238E27FC236}">
                <a16:creationId xmlns:a16="http://schemas.microsoft.com/office/drawing/2014/main" xmlns="" id="{00000000-0008-0000-0500-0000EA03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003" name="Straight Arrow Connector 1002">
              <a:extLst>
                <a:ext uri="{FF2B5EF4-FFF2-40B4-BE49-F238E27FC236}">
                  <a16:creationId xmlns:a16="http://schemas.microsoft.com/office/drawing/2014/main" xmlns="" id="{00000000-0008-0000-0500-0000EB03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04" name="Rectangle 1003">
              <a:extLst>
                <a:ext uri="{FF2B5EF4-FFF2-40B4-BE49-F238E27FC236}">
                  <a16:creationId xmlns:a16="http://schemas.microsoft.com/office/drawing/2014/main" xmlns="" id="{00000000-0008-0000-0500-0000EC03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005" name="Rectangle 1004">
              <a:extLst>
                <a:ext uri="{FF2B5EF4-FFF2-40B4-BE49-F238E27FC236}">
                  <a16:creationId xmlns:a16="http://schemas.microsoft.com/office/drawing/2014/main" xmlns="" id="{00000000-0008-0000-0500-0000ED03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006" name="Straight Arrow Connector 1005">
              <a:extLst>
                <a:ext uri="{FF2B5EF4-FFF2-40B4-BE49-F238E27FC236}">
                  <a16:creationId xmlns:a16="http://schemas.microsoft.com/office/drawing/2014/main" xmlns="" id="{00000000-0008-0000-0500-0000EE03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07" name="Straight Arrow Connector 1006">
              <a:extLst>
                <a:ext uri="{FF2B5EF4-FFF2-40B4-BE49-F238E27FC236}">
                  <a16:creationId xmlns:a16="http://schemas.microsoft.com/office/drawing/2014/main" xmlns="" id="{00000000-0008-0000-0500-0000EF03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08" name="Straight Arrow Connector 1007">
              <a:extLst>
                <a:ext uri="{FF2B5EF4-FFF2-40B4-BE49-F238E27FC236}">
                  <a16:creationId xmlns:a16="http://schemas.microsoft.com/office/drawing/2014/main" xmlns="" id="{00000000-0008-0000-0500-0000F003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09" name="Straight Arrow Connector 1008">
              <a:extLst>
                <a:ext uri="{FF2B5EF4-FFF2-40B4-BE49-F238E27FC236}">
                  <a16:creationId xmlns:a16="http://schemas.microsoft.com/office/drawing/2014/main" xmlns="" id="{00000000-0008-0000-0500-0000F103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10" name="TextBox 1009">
              <a:extLst>
                <a:ext uri="{FF2B5EF4-FFF2-40B4-BE49-F238E27FC236}">
                  <a16:creationId xmlns:a16="http://schemas.microsoft.com/office/drawing/2014/main" xmlns="" id="{00000000-0008-0000-0500-0000F203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011" name="TextBox 1010">
              <a:extLst>
                <a:ext uri="{FF2B5EF4-FFF2-40B4-BE49-F238E27FC236}">
                  <a16:creationId xmlns:a16="http://schemas.microsoft.com/office/drawing/2014/main" xmlns="" id="{00000000-0008-0000-0500-0000F303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176</xdr:row>
      <xdr:rowOff>179917</xdr:rowOff>
    </xdr:from>
    <xdr:to>
      <xdr:col>14</xdr:col>
      <xdr:colOff>298668</xdr:colOff>
      <xdr:row>176</xdr:row>
      <xdr:rowOff>1494367</xdr:rowOff>
    </xdr:to>
    <xdr:grpSp>
      <xdr:nvGrpSpPr>
        <xdr:cNvPr id="1012" name="Group 1011">
          <a:extLst>
            <a:ext uri="{FF2B5EF4-FFF2-40B4-BE49-F238E27FC236}">
              <a16:creationId xmlns:a16="http://schemas.microsoft.com/office/drawing/2014/main" xmlns="" id="{00000000-0008-0000-0500-0000F4030000}"/>
            </a:ext>
          </a:extLst>
        </xdr:cNvPr>
        <xdr:cNvGrpSpPr/>
      </xdr:nvGrpSpPr>
      <xdr:grpSpPr>
        <a:xfrm>
          <a:off x="7096922" y="65235667"/>
          <a:ext cx="5298496" cy="1314450"/>
          <a:chOff x="8029575" y="2990850"/>
          <a:chExt cx="4095750" cy="1314450"/>
        </a:xfrm>
      </xdr:grpSpPr>
      <xdr:cxnSp macro="">
        <xdr:nvCxnSpPr>
          <xdr:cNvPr id="1013" name="Straight Arrow Connector 1012">
            <a:extLst>
              <a:ext uri="{FF2B5EF4-FFF2-40B4-BE49-F238E27FC236}">
                <a16:creationId xmlns:a16="http://schemas.microsoft.com/office/drawing/2014/main" xmlns="" id="{00000000-0008-0000-0500-0000F503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14" name="Group 1013">
            <a:extLst>
              <a:ext uri="{FF2B5EF4-FFF2-40B4-BE49-F238E27FC236}">
                <a16:creationId xmlns:a16="http://schemas.microsoft.com/office/drawing/2014/main" xmlns="" id="{00000000-0008-0000-0500-0000F603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015" name="Straight Connector 1014">
              <a:extLst>
                <a:ext uri="{FF2B5EF4-FFF2-40B4-BE49-F238E27FC236}">
                  <a16:creationId xmlns:a16="http://schemas.microsoft.com/office/drawing/2014/main" xmlns="" id="{00000000-0008-0000-0500-0000F703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016" name="Group 1015">
              <a:extLst>
                <a:ext uri="{FF2B5EF4-FFF2-40B4-BE49-F238E27FC236}">
                  <a16:creationId xmlns:a16="http://schemas.microsoft.com/office/drawing/2014/main" xmlns="" id="{00000000-0008-0000-0500-0000F803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017" name="Rectangle 1016">
                <a:extLst>
                  <a:ext uri="{FF2B5EF4-FFF2-40B4-BE49-F238E27FC236}">
                    <a16:creationId xmlns:a16="http://schemas.microsoft.com/office/drawing/2014/main" xmlns="" id="{00000000-0008-0000-0500-0000F903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018" name="Group 1017">
                <a:extLst>
                  <a:ext uri="{FF2B5EF4-FFF2-40B4-BE49-F238E27FC236}">
                    <a16:creationId xmlns:a16="http://schemas.microsoft.com/office/drawing/2014/main" xmlns="" id="{00000000-0008-0000-0500-0000FA03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019" name="Rectangle 1018">
                  <a:extLst>
                    <a:ext uri="{FF2B5EF4-FFF2-40B4-BE49-F238E27FC236}">
                      <a16:creationId xmlns:a16="http://schemas.microsoft.com/office/drawing/2014/main" xmlns="" id="{00000000-0008-0000-0500-0000FB03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020" name="Straight Connector 1019">
                  <a:extLst>
                    <a:ext uri="{FF2B5EF4-FFF2-40B4-BE49-F238E27FC236}">
                      <a16:creationId xmlns:a16="http://schemas.microsoft.com/office/drawing/2014/main" xmlns="" id="{00000000-0008-0000-0500-0000FC03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21" name="Straight Arrow Connector 1020">
                  <a:extLst>
                    <a:ext uri="{FF2B5EF4-FFF2-40B4-BE49-F238E27FC236}">
                      <a16:creationId xmlns:a16="http://schemas.microsoft.com/office/drawing/2014/main" xmlns="" id="{00000000-0008-0000-0500-0000FD03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22" name="Straight Arrow Connector 1021">
                  <a:extLst>
                    <a:ext uri="{FF2B5EF4-FFF2-40B4-BE49-F238E27FC236}">
                      <a16:creationId xmlns:a16="http://schemas.microsoft.com/office/drawing/2014/main" xmlns="" id="{00000000-0008-0000-0500-0000FE03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23" name="Straight Arrow Connector 1022">
                  <a:extLst>
                    <a:ext uri="{FF2B5EF4-FFF2-40B4-BE49-F238E27FC236}">
                      <a16:creationId xmlns:a16="http://schemas.microsoft.com/office/drawing/2014/main" xmlns="" id="{00000000-0008-0000-0500-0000FF03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24" name="Straight Arrow Connector 1023">
                  <a:extLst>
                    <a:ext uri="{FF2B5EF4-FFF2-40B4-BE49-F238E27FC236}">
                      <a16:creationId xmlns:a16="http://schemas.microsoft.com/office/drawing/2014/main" xmlns="" id="{00000000-0008-0000-0500-000000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25" name="Straight Arrow Connector 1024">
                  <a:extLst>
                    <a:ext uri="{FF2B5EF4-FFF2-40B4-BE49-F238E27FC236}">
                      <a16:creationId xmlns:a16="http://schemas.microsoft.com/office/drawing/2014/main" xmlns="" id="{00000000-0008-0000-0500-000001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026" name="TextBox 1025">
                  <a:extLst>
                    <a:ext uri="{FF2B5EF4-FFF2-40B4-BE49-F238E27FC236}">
                      <a16:creationId xmlns:a16="http://schemas.microsoft.com/office/drawing/2014/main" xmlns="" id="{00000000-0008-0000-0500-000002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027" name="TextBox 1026">
                  <a:extLst>
                    <a:ext uri="{FF2B5EF4-FFF2-40B4-BE49-F238E27FC236}">
                      <a16:creationId xmlns:a16="http://schemas.microsoft.com/office/drawing/2014/main" xmlns="" id="{00000000-0008-0000-0500-000003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176</xdr:row>
      <xdr:rowOff>1265253</xdr:rowOff>
    </xdr:from>
    <xdr:to>
      <xdr:col>14</xdr:col>
      <xdr:colOff>552669</xdr:colOff>
      <xdr:row>176</xdr:row>
      <xdr:rowOff>2617259</xdr:rowOff>
    </xdr:to>
    <xdr:grpSp>
      <xdr:nvGrpSpPr>
        <xdr:cNvPr id="1028" name="Group 1027">
          <a:extLst>
            <a:ext uri="{FF2B5EF4-FFF2-40B4-BE49-F238E27FC236}">
              <a16:creationId xmlns:a16="http://schemas.microsoft.com/office/drawing/2014/main" xmlns="" id="{00000000-0008-0000-0500-000004040000}"/>
            </a:ext>
          </a:extLst>
        </xdr:cNvPr>
        <xdr:cNvGrpSpPr/>
      </xdr:nvGrpSpPr>
      <xdr:grpSpPr>
        <a:xfrm>
          <a:off x="7093169" y="66321003"/>
          <a:ext cx="5556250" cy="1352006"/>
          <a:chOff x="7082845" y="4077244"/>
          <a:chExt cx="4042355" cy="1352006"/>
        </a:xfrm>
      </xdr:grpSpPr>
      <xdr:grpSp>
        <xdr:nvGrpSpPr>
          <xdr:cNvPr id="1029" name="Group 1028">
            <a:extLst>
              <a:ext uri="{FF2B5EF4-FFF2-40B4-BE49-F238E27FC236}">
                <a16:creationId xmlns:a16="http://schemas.microsoft.com/office/drawing/2014/main" xmlns="" id="{00000000-0008-0000-0500-000005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031" name="Straight Arrow Connector 1030">
              <a:extLst>
                <a:ext uri="{FF2B5EF4-FFF2-40B4-BE49-F238E27FC236}">
                  <a16:creationId xmlns:a16="http://schemas.microsoft.com/office/drawing/2014/main" xmlns="" id="{00000000-0008-0000-0500-000007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32" name="Rectangle 1031">
              <a:extLst>
                <a:ext uri="{FF2B5EF4-FFF2-40B4-BE49-F238E27FC236}">
                  <a16:creationId xmlns:a16="http://schemas.microsoft.com/office/drawing/2014/main" xmlns="" id="{00000000-0008-0000-0500-000008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033" name="Rectangle 1032">
              <a:extLst>
                <a:ext uri="{FF2B5EF4-FFF2-40B4-BE49-F238E27FC236}">
                  <a16:creationId xmlns:a16="http://schemas.microsoft.com/office/drawing/2014/main" xmlns="" id="{00000000-0008-0000-0500-000009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034" name="Straight Connector 1033">
              <a:extLst>
                <a:ext uri="{FF2B5EF4-FFF2-40B4-BE49-F238E27FC236}">
                  <a16:creationId xmlns:a16="http://schemas.microsoft.com/office/drawing/2014/main" xmlns="" id="{00000000-0008-0000-0500-00000A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35" name="Straight Arrow Connector 1034">
              <a:extLst>
                <a:ext uri="{FF2B5EF4-FFF2-40B4-BE49-F238E27FC236}">
                  <a16:creationId xmlns:a16="http://schemas.microsoft.com/office/drawing/2014/main" xmlns="" id="{00000000-0008-0000-0500-00000B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36" name="Straight Arrow Connector 1035">
              <a:extLst>
                <a:ext uri="{FF2B5EF4-FFF2-40B4-BE49-F238E27FC236}">
                  <a16:creationId xmlns:a16="http://schemas.microsoft.com/office/drawing/2014/main" xmlns="" id="{00000000-0008-0000-0500-00000C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37" name="Straight Arrow Connector 1036">
              <a:extLst>
                <a:ext uri="{FF2B5EF4-FFF2-40B4-BE49-F238E27FC236}">
                  <a16:creationId xmlns:a16="http://schemas.microsoft.com/office/drawing/2014/main" xmlns="" id="{00000000-0008-0000-0500-00000D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38" name="Straight Arrow Connector 1037">
              <a:extLst>
                <a:ext uri="{FF2B5EF4-FFF2-40B4-BE49-F238E27FC236}">
                  <a16:creationId xmlns:a16="http://schemas.microsoft.com/office/drawing/2014/main" xmlns="" id="{00000000-0008-0000-0500-00000E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39" name="Straight Arrow Connector 1038">
              <a:extLst>
                <a:ext uri="{FF2B5EF4-FFF2-40B4-BE49-F238E27FC236}">
                  <a16:creationId xmlns:a16="http://schemas.microsoft.com/office/drawing/2014/main" xmlns="" id="{00000000-0008-0000-0500-00000F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40" name="TextBox 1039">
              <a:extLst>
                <a:ext uri="{FF2B5EF4-FFF2-40B4-BE49-F238E27FC236}">
                  <a16:creationId xmlns:a16="http://schemas.microsoft.com/office/drawing/2014/main" xmlns="" id="{00000000-0008-0000-0500-000010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030" name="TextBox 1029">
            <a:extLst>
              <a:ext uri="{FF2B5EF4-FFF2-40B4-BE49-F238E27FC236}">
                <a16:creationId xmlns:a16="http://schemas.microsoft.com/office/drawing/2014/main" xmlns="" id="{00000000-0008-0000-0500-000006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176</xdr:row>
      <xdr:rowOff>2393950</xdr:rowOff>
    </xdr:from>
    <xdr:to>
      <xdr:col>13</xdr:col>
      <xdr:colOff>912503</xdr:colOff>
      <xdr:row>178</xdr:row>
      <xdr:rowOff>6553</xdr:rowOff>
    </xdr:to>
    <xdr:grpSp>
      <xdr:nvGrpSpPr>
        <xdr:cNvPr id="1041" name="Group 1040">
          <a:extLst>
            <a:ext uri="{FF2B5EF4-FFF2-40B4-BE49-F238E27FC236}">
              <a16:creationId xmlns:a16="http://schemas.microsoft.com/office/drawing/2014/main" xmlns="" id="{00000000-0008-0000-0500-000011040000}"/>
            </a:ext>
          </a:extLst>
        </xdr:cNvPr>
        <xdr:cNvGrpSpPr/>
      </xdr:nvGrpSpPr>
      <xdr:grpSpPr>
        <a:xfrm>
          <a:off x="7027334" y="67449700"/>
          <a:ext cx="4854794" cy="1343228"/>
          <a:chOff x="10035379" y="4029075"/>
          <a:chExt cx="3046201" cy="1352006"/>
        </a:xfrm>
      </xdr:grpSpPr>
      <xdr:cxnSp macro="">
        <xdr:nvCxnSpPr>
          <xdr:cNvPr id="1042" name="Straight Connector 1041">
            <a:extLst>
              <a:ext uri="{FF2B5EF4-FFF2-40B4-BE49-F238E27FC236}">
                <a16:creationId xmlns:a16="http://schemas.microsoft.com/office/drawing/2014/main" xmlns="" id="{00000000-0008-0000-0500-000012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43" name="Straight Arrow Connector 1042">
            <a:extLst>
              <a:ext uri="{FF2B5EF4-FFF2-40B4-BE49-F238E27FC236}">
                <a16:creationId xmlns:a16="http://schemas.microsoft.com/office/drawing/2014/main" xmlns="" id="{00000000-0008-0000-0500-000013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44" name="Group 1043">
            <a:extLst>
              <a:ext uri="{FF2B5EF4-FFF2-40B4-BE49-F238E27FC236}">
                <a16:creationId xmlns:a16="http://schemas.microsoft.com/office/drawing/2014/main" xmlns="" id="{00000000-0008-0000-0500-000014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045" name="Straight Arrow Connector 1044">
              <a:extLst>
                <a:ext uri="{FF2B5EF4-FFF2-40B4-BE49-F238E27FC236}">
                  <a16:creationId xmlns:a16="http://schemas.microsoft.com/office/drawing/2014/main" xmlns="" id="{00000000-0008-0000-0500-000015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46" name="Rectangle 1045">
              <a:extLst>
                <a:ext uri="{FF2B5EF4-FFF2-40B4-BE49-F238E27FC236}">
                  <a16:creationId xmlns:a16="http://schemas.microsoft.com/office/drawing/2014/main" xmlns="" id="{00000000-0008-0000-0500-000016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047" name="Rectangle 1046">
              <a:extLst>
                <a:ext uri="{FF2B5EF4-FFF2-40B4-BE49-F238E27FC236}">
                  <a16:creationId xmlns:a16="http://schemas.microsoft.com/office/drawing/2014/main" xmlns="" id="{00000000-0008-0000-0500-000017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048" name="Straight Arrow Connector 1047">
              <a:extLst>
                <a:ext uri="{FF2B5EF4-FFF2-40B4-BE49-F238E27FC236}">
                  <a16:creationId xmlns:a16="http://schemas.microsoft.com/office/drawing/2014/main" xmlns="" id="{00000000-0008-0000-0500-000018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49" name="Straight Arrow Connector 1048">
              <a:extLst>
                <a:ext uri="{FF2B5EF4-FFF2-40B4-BE49-F238E27FC236}">
                  <a16:creationId xmlns:a16="http://schemas.microsoft.com/office/drawing/2014/main" xmlns="" id="{00000000-0008-0000-0500-000019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50" name="Straight Arrow Connector 1049">
              <a:extLst>
                <a:ext uri="{FF2B5EF4-FFF2-40B4-BE49-F238E27FC236}">
                  <a16:creationId xmlns:a16="http://schemas.microsoft.com/office/drawing/2014/main" xmlns="" id="{00000000-0008-0000-0500-00001A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51" name="Straight Arrow Connector 1050">
              <a:extLst>
                <a:ext uri="{FF2B5EF4-FFF2-40B4-BE49-F238E27FC236}">
                  <a16:creationId xmlns:a16="http://schemas.microsoft.com/office/drawing/2014/main" xmlns="" id="{00000000-0008-0000-0500-00001B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52" name="TextBox 1051">
              <a:extLst>
                <a:ext uri="{FF2B5EF4-FFF2-40B4-BE49-F238E27FC236}">
                  <a16:creationId xmlns:a16="http://schemas.microsoft.com/office/drawing/2014/main" xmlns="" id="{00000000-0008-0000-0500-00001C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053" name="TextBox 1052">
              <a:extLst>
                <a:ext uri="{FF2B5EF4-FFF2-40B4-BE49-F238E27FC236}">
                  <a16:creationId xmlns:a16="http://schemas.microsoft.com/office/drawing/2014/main" xmlns="" id="{00000000-0008-0000-0500-00001D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201</xdr:row>
      <xdr:rowOff>179917</xdr:rowOff>
    </xdr:from>
    <xdr:to>
      <xdr:col>14</xdr:col>
      <xdr:colOff>298668</xdr:colOff>
      <xdr:row>201</xdr:row>
      <xdr:rowOff>1494367</xdr:rowOff>
    </xdr:to>
    <xdr:grpSp>
      <xdr:nvGrpSpPr>
        <xdr:cNvPr id="1054" name="Group 1053">
          <a:extLst>
            <a:ext uri="{FF2B5EF4-FFF2-40B4-BE49-F238E27FC236}">
              <a16:creationId xmlns:a16="http://schemas.microsoft.com/office/drawing/2014/main" xmlns="" id="{00000000-0008-0000-0500-00001E040000}"/>
            </a:ext>
          </a:extLst>
        </xdr:cNvPr>
        <xdr:cNvGrpSpPr/>
      </xdr:nvGrpSpPr>
      <xdr:grpSpPr>
        <a:xfrm>
          <a:off x="7096922" y="74252667"/>
          <a:ext cx="5298496" cy="1314450"/>
          <a:chOff x="8029575" y="2990850"/>
          <a:chExt cx="4095750" cy="1314450"/>
        </a:xfrm>
      </xdr:grpSpPr>
      <xdr:cxnSp macro="">
        <xdr:nvCxnSpPr>
          <xdr:cNvPr id="1055" name="Straight Arrow Connector 1054">
            <a:extLst>
              <a:ext uri="{FF2B5EF4-FFF2-40B4-BE49-F238E27FC236}">
                <a16:creationId xmlns:a16="http://schemas.microsoft.com/office/drawing/2014/main" xmlns="" id="{00000000-0008-0000-0500-00001F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56" name="Group 1055">
            <a:extLst>
              <a:ext uri="{FF2B5EF4-FFF2-40B4-BE49-F238E27FC236}">
                <a16:creationId xmlns:a16="http://schemas.microsoft.com/office/drawing/2014/main" xmlns="" id="{00000000-0008-0000-0500-000020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057" name="Straight Connector 1056">
              <a:extLst>
                <a:ext uri="{FF2B5EF4-FFF2-40B4-BE49-F238E27FC236}">
                  <a16:creationId xmlns:a16="http://schemas.microsoft.com/office/drawing/2014/main" xmlns="" id="{00000000-0008-0000-0500-000021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058" name="Group 1057">
              <a:extLst>
                <a:ext uri="{FF2B5EF4-FFF2-40B4-BE49-F238E27FC236}">
                  <a16:creationId xmlns:a16="http://schemas.microsoft.com/office/drawing/2014/main" xmlns="" id="{00000000-0008-0000-0500-000022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059" name="Rectangle 1058">
                <a:extLst>
                  <a:ext uri="{FF2B5EF4-FFF2-40B4-BE49-F238E27FC236}">
                    <a16:creationId xmlns:a16="http://schemas.microsoft.com/office/drawing/2014/main" xmlns="" id="{00000000-0008-0000-0500-000023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060" name="Group 1059">
                <a:extLst>
                  <a:ext uri="{FF2B5EF4-FFF2-40B4-BE49-F238E27FC236}">
                    <a16:creationId xmlns:a16="http://schemas.microsoft.com/office/drawing/2014/main" xmlns="" id="{00000000-0008-0000-0500-000024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061" name="Rectangle 1060">
                  <a:extLst>
                    <a:ext uri="{FF2B5EF4-FFF2-40B4-BE49-F238E27FC236}">
                      <a16:creationId xmlns:a16="http://schemas.microsoft.com/office/drawing/2014/main" xmlns="" id="{00000000-0008-0000-0500-000025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062" name="Straight Connector 1061">
                  <a:extLst>
                    <a:ext uri="{FF2B5EF4-FFF2-40B4-BE49-F238E27FC236}">
                      <a16:creationId xmlns:a16="http://schemas.microsoft.com/office/drawing/2014/main" xmlns="" id="{00000000-0008-0000-0500-000026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63" name="Straight Arrow Connector 1062">
                  <a:extLst>
                    <a:ext uri="{FF2B5EF4-FFF2-40B4-BE49-F238E27FC236}">
                      <a16:creationId xmlns:a16="http://schemas.microsoft.com/office/drawing/2014/main" xmlns="" id="{00000000-0008-0000-0500-000027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64" name="Straight Arrow Connector 1063">
                  <a:extLst>
                    <a:ext uri="{FF2B5EF4-FFF2-40B4-BE49-F238E27FC236}">
                      <a16:creationId xmlns:a16="http://schemas.microsoft.com/office/drawing/2014/main" xmlns="" id="{00000000-0008-0000-0500-000028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65" name="Straight Arrow Connector 1064">
                  <a:extLst>
                    <a:ext uri="{FF2B5EF4-FFF2-40B4-BE49-F238E27FC236}">
                      <a16:creationId xmlns:a16="http://schemas.microsoft.com/office/drawing/2014/main" xmlns="" id="{00000000-0008-0000-0500-000029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66" name="Straight Arrow Connector 1065">
                  <a:extLst>
                    <a:ext uri="{FF2B5EF4-FFF2-40B4-BE49-F238E27FC236}">
                      <a16:creationId xmlns:a16="http://schemas.microsoft.com/office/drawing/2014/main" xmlns="" id="{00000000-0008-0000-0500-00002A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067" name="Straight Arrow Connector 1066">
                  <a:extLst>
                    <a:ext uri="{FF2B5EF4-FFF2-40B4-BE49-F238E27FC236}">
                      <a16:creationId xmlns:a16="http://schemas.microsoft.com/office/drawing/2014/main" xmlns="" id="{00000000-0008-0000-0500-00002B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068" name="TextBox 1067">
                  <a:extLst>
                    <a:ext uri="{FF2B5EF4-FFF2-40B4-BE49-F238E27FC236}">
                      <a16:creationId xmlns:a16="http://schemas.microsoft.com/office/drawing/2014/main" xmlns="" id="{00000000-0008-0000-0500-00002C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069" name="TextBox 1068">
                  <a:extLst>
                    <a:ext uri="{FF2B5EF4-FFF2-40B4-BE49-F238E27FC236}">
                      <a16:creationId xmlns:a16="http://schemas.microsoft.com/office/drawing/2014/main" xmlns="" id="{00000000-0008-0000-0500-00002D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201</xdr:row>
      <xdr:rowOff>1265253</xdr:rowOff>
    </xdr:from>
    <xdr:to>
      <xdr:col>14</xdr:col>
      <xdr:colOff>552669</xdr:colOff>
      <xdr:row>201</xdr:row>
      <xdr:rowOff>2617259</xdr:rowOff>
    </xdr:to>
    <xdr:grpSp>
      <xdr:nvGrpSpPr>
        <xdr:cNvPr id="1070" name="Group 1069">
          <a:extLst>
            <a:ext uri="{FF2B5EF4-FFF2-40B4-BE49-F238E27FC236}">
              <a16:creationId xmlns:a16="http://schemas.microsoft.com/office/drawing/2014/main" xmlns="" id="{00000000-0008-0000-0500-00002E040000}"/>
            </a:ext>
          </a:extLst>
        </xdr:cNvPr>
        <xdr:cNvGrpSpPr/>
      </xdr:nvGrpSpPr>
      <xdr:grpSpPr>
        <a:xfrm>
          <a:off x="7093169" y="75338003"/>
          <a:ext cx="5556250" cy="1352006"/>
          <a:chOff x="7082845" y="4077244"/>
          <a:chExt cx="4042355" cy="1352006"/>
        </a:xfrm>
      </xdr:grpSpPr>
      <xdr:grpSp>
        <xdr:nvGrpSpPr>
          <xdr:cNvPr id="1071" name="Group 1070">
            <a:extLst>
              <a:ext uri="{FF2B5EF4-FFF2-40B4-BE49-F238E27FC236}">
                <a16:creationId xmlns:a16="http://schemas.microsoft.com/office/drawing/2014/main" xmlns="" id="{00000000-0008-0000-0500-00002F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073" name="Straight Arrow Connector 1072">
              <a:extLst>
                <a:ext uri="{FF2B5EF4-FFF2-40B4-BE49-F238E27FC236}">
                  <a16:creationId xmlns:a16="http://schemas.microsoft.com/office/drawing/2014/main" xmlns="" id="{00000000-0008-0000-0500-000031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74" name="Rectangle 1073">
              <a:extLst>
                <a:ext uri="{FF2B5EF4-FFF2-40B4-BE49-F238E27FC236}">
                  <a16:creationId xmlns:a16="http://schemas.microsoft.com/office/drawing/2014/main" xmlns="" id="{00000000-0008-0000-0500-000032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075" name="Rectangle 1074">
              <a:extLst>
                <a:ext uri="{FF2B5EF4-FFF2-40B4-BE49-F238E27FC236}">
                  <a16:creationId xmlns:a16="http://schemas.microsoft.com/office/drawing/2014/main" xmlns="" id="{00000000-0008-0000-0500-000033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076" name="Straight Connector 1075">
              <a:extLst>
                <a:ext uri="{FF2B5EF4-FFF2-40B4-BE49-F238E27FC236}">
                  <a16:creationId xmlns:a16="http://schemas.microsoft.com/office/drawing/2014/main" xmlns="" id="{00000000-0008-0000-0500-000034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77" name="Straight Arrow Connector 1076">
              <a:extLst>
                <a:ext uri="{FF2B5EF4-FFF2-40B4-BE49-F238E27FC236}">
                  <a16:creationId xmlns:a16="http://schemas.microsoft.com/office/drawing/2014/main" xmlns="" id="{00000000-0008-0000-0500-000035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78" name="Straight Arrow Connector 1077">
              <a:extLst>
                <a:ext uri="{FF2B5EF4-FFF2-40B4-BE49-F238E27FC236}">
                  <a16:creationId xmlns:a16="http://schemas.microsoft.com/office/drawing/2014/main" xmlns="" id="{00000000-0008-0000-0500-000036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79" name="Straight Arrow Connector 1078">
              <a:extLst>
                <a:ext uri="{FF2B5EF4-FFF2-40B4-BE49-F238E27FC236}">
                  <a16:creationId xmlns:a16="http://schemas.microsoft.com/office/drawing/2014/main" xmlns="" id="{00000000-0008-0000-0500-000037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80" name="Straight Arrow Connector 1079">
              <a:extLst>
                <a:ext uri="{FF2B5EF4-FFF2-40B4-BE49-F238E27FC236}">
                  <a16:creationId xmlns:a16="http://schemas.microsoft.com/office/drawing/2014/main" xmlns="" id="{00000000-0008-0000-0500-000038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81" name="Straight Arrow Connector 1080">
              <a:extLst>
                <a:ext uri="{FF2B5EF4-FFF2-40B4-BE49-F238E27FC236}">
                  <a16:creationId xmlns:a16="http://schemas.microsoft.com/office/drawing/2014/main" xmlns="" id="{00000000-0008-0000-0500-000039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82" name="TextBox 1081">
              <a:extLst>
                <a:ext uri="{FF2B5EF4-FFF2-40B4-BE49-F238E27FC236}">
                  <a16:creationId xmlns:a16="http://schemas.microsoft.com/office/drawing/2014/main" xmlns="" id="{00000000-0008-0000-0500-00003A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072" name="TextBox 1071">
            <a:extLst>
              <a:ext uri="{FF2B5EF4-FFF2-40B4-BE49-F238E27FC236}">
                <a16:creationId xmlns:a16="http://schemas.microsoft.com/office/drawing/2014/main" xmlns="" id="{00000000-0008-0000-0500-000030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201</xdr:row>
      <xdr:rowOff>2393950</xdr:rowOff>
    </xdr:from>
    <xdr:to>
      <xdr:col>13</xdr:col>
      <xdr:colOff>912503</xdr:colOff>
      <xdr:row>203</xdr:row>
      <xdr:rowOff>6553</xdr:rowOff>
    </xdr:to>
    <xdr:grpSp>
      <xdr:nvGrpSpPr>
        <xdr:cNvPr id="1083" name="Group 1082">
          <a:extLst>
            <a:ext uri="{FF2B5EF4-FFF2-40B4-BE49-F238E27FC236}">
              <a16:creationId xmlns:a16="http://schemas.microsoft.com/office/drawing/2014/main" xmlns="" id="{00000000-0008-0000-0500-00003B040000}"/>
            </a:ext>
          </a:extLst>
        </xdr:cNvPr>
        <xdr:cNvGrpSpPr/>
      </xdr:nvGrpSpPr>
      <xdr:grpSpPr>
        <a:xfrm>
          <a:off x="7027334" y="76466700"/>
          <a:ext cx="4854794" cy="1343228"/>
          <a:chOff x="10035379" y="4029075"/>
          <a:chExt cx="3046201" cy="1352006"/>
        </a:xfrm>
      </xdr:grpSpPr>
      <xdr:cxnSp macro="">
        <xdr:nvCxnSpPr>
          <xdr:cNvPr id="1084" name="Straight Connector 1083">
            <a:extLst>
              <a:ext uri="{FF2B5EF4-FFF2-40B4-BE49-F238E27FC236}">
                <a16:creationId xmlns:a16="http://schemas.microsoft.com/office/drawing/2014/main" xmlns="" id="{00000000-0008-0000-0500-00003C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85" name="Straight Arrow Connector 1084">
            <a:extLst>
              <a:ext uri="{FF2B5EF4-FFF2-40B4-BE49-F238E27FC236}">
                <a16:creationId xmlns:a16="http://schemas.microsoft.com/office/drawing/2014/main" xmlns="" id="{00000000-0008-0000-0500-00003D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86" name="Group 1085">
            <a:extLst>
              <a:ext uri="{FF2B5EF4-FFF2-40B4-BE49-F238E27FC236}">
                <a16:creationId xmlns:a16="http://schemas.microsoft.com/office/drawing/2014/main" xmlns="" id="{00000000-0008-0000-0500-00003E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087" name="Straight Arrow Connector 1086">
              <a:extLst>
                <a:ext uri="{FF2B5EF4-FFF2-40B4-BE49-F238E27FC236}">
                  <a16:creationId xmlns:a16="http://schemas.microsoft.com/office/drawing/2014/main" xmlns="" id="{00000000-0008-0000-0500-00003F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88" name="Rectangle 1087">
              <a:extLst>
                <a:ext uri="{FF2B5EF4-FFF2-40B4-BE49-F238E27FC236}">
                  <a16:creationId xmlns:a16="http://schemas.microsoft.com/office/drawing/2014/main" xmlns="" id="{00000000-0008-0000-0500-000040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089" name="Rectangle 1088">
              <a:extLst>
                <a:ext uri="{FF2B5EF4-FFF2-40B4-BE49-F238E27FC236}">
                  <a16:creationId xmlns:a16="http://schemas.microsoft.com/office/drawing/2014/main" xmlns="" id="{00000000-0008-0000-0500-000041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090" name="Straight Arrow Connector 1089">
              <a:extLst>
                <a:ext uri="{FF2B5EF4-FFF2-40B4-BE49-F238E27FC236}">
                  <a16:creationId xmlns:a16="http://schemas.microsoft.com/office/drawing/2014/main" xmlns="" id="{00000000-0008-0000-0500-000042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91" name="Straight Arrow Connector 1090">
              <a:extLst>
                <a:ext uri="{FF2B5EF4-FFF2-40B4-BE49-F238E27FC236}">
                  <a16:creationId xmlns:a16="http://schemas.microsoft.com/office/drawing/2014/main" xmlns="" id="{00000000-0008-0000-0500-000043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92" name="Straight Arrow Connector 1091">
              <a:extLst>
                <a:ext uri="{FF2B5EF4-FFF2-40B4-BE49-F238E27FC236}">
                  <a16:creationId xmlns:a16="http://schemas.microsoft.com/office/drawing/2014/main" xmlns="" id="{00000000-0008-0000-0500-000044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093" name="Straight Arrow Connector 1092">
              <a:extLst>
                <a:ext uri="{FF2B5EF4-FFF2-40B4-BE49-F238E27FC236}">
                  <a16:creationId xmlns:a16="http://schemas.microsoft.com/office/drawing/2014/main" xmlns="" id="{00000000-0008-0000-0500-000045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094" name="TextBox 1093">
              <a:extLst>
                <a:ext uri="{FF2B5EF4-FFF2-40B4-BE49-F238E27FC236}">
                  <a16:creationId xmlns:a16="http://schemas.microsoft.com/office/drawing/2014/main" xmlns="" id="{00000000-0008-0000-0500-000046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095" name="TextBox 1094">
              <a:extLst>
                <a:ext uri="{FF2B5EF4-FFF2-40B4-BE49-F238E27FC236}">
                  <a16:creationId xmlns:a16="http://schemas.microsoft.com/office/drawing/2014/main" xmlns="" id="{00000000-0008-0000-0500-000047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224</xdr:row>
      <xdr:rowOff>179917</xdr:rowOff>
    </xdr:from>
    <xdr:to>
      <xdr:col>14</xdr:col>
      <xdr:colOff>298668</xdr:colOff>
      <xdr:row>224</xdr:row>
      <xdr:rowOff>1494367</xdr:rowOff>
    </xdr:to>
    <xdr:grpSp>
      <xdr:nvGrpSpPr>
        <xdr:cNvPr id="1096" name="Group 1095">
          <a:extLst>
            <a:ext uri="{FF2B5EF4-FFF2-40B4-BE49-F238E27FC236}">
              <a16:creationId xmlns:a16="http://schemas.microsoft.com/office/drawing/2014/main" xmlns="" id="{00000000-0008-0000-0500-000048040000}"/>
            </a:ext>
          </a:extLst>
        </xdr:cNvPr>
        <xdr:cNvGrpSpPr/>
      </xdr:nvGrpSpPr>
      <xdr:grpSpPr>
        <a:xfrm>
          <a:off x="7096922" y="83237917"/>
          <a:ext cx="5298496" cy="1314450"/>
          <a:chOff x="8029575" y="2990850"/>
          <a:chExt cx="4095750" cy="1314450"/>
        </a:xfrm>
      </xdr:grpSpPr>
      <xdr:cxnSp macro="">
        <xdr:nvCxnSpPr>
          <xdr:cNvPr id="1097" name="Straight Arrow Connector 1096">
            <a:extLst>
              <a:ext uri="{FF2B5EF4-FFF2-40B4-BE49-F238E27FC236}">
                <a16:creationId xmlns:a16="http://schemas.microsoft.com/office/drawing/2014/main" xmlns="" id="{00000000-0008-0000-0500-000049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098" name="Group 1097">
            <a:extLst>
              <a:ext uri="{FF2B5EF4-FFF2-40B4-BE49-F238E27FC236}">
                <a16:creationId xmlns:a16="http://schemas.microsoft.com/office/drawing/2014/main" xmlns="" id="{00000000-0008-0000-0500-00004A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099" name="Straight Connector 1098">
              <a:extLst>
                <a:ext uri="{FF2B5EF4-FFF2-40B4-BE49-F238E27FC236}">
                  <a16:creationId xmlns:a16="http://schemas.microsoft.com/office/drawing/2014/main" xmlns="" id="{00000000-0008-0000-0500-00004B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100" name="Group 1099">
              <a:extLst>
                <a:ext uri="{FF2B5EF4-FFF2-40B4-BE49-F238E27FC236}">
                  <a16:creationId xmlns:a16="http://schemas.microsoft.com/office/drawing/2014/main" xmlns="" id="{00000000-0008-0000-0500-00004C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101" name="Rectangle 1100">
                <a:extLst>
                  <a:ext uri="{FF2B5EF4-FFF2-40B4-BE49-F238E27FC236}">
                    <a16:creationId xmlns:a16="http://schemas.microsoft.com/office/drawing/2014/main" xmlns="" id="{00000000-0008-0000-0500-00004D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102" name="Group 1101">
                <a:extLst>
                  <a:ext uri="{FF2B5EF4-FFF2-40B4-BE49-F238E27FC236}">
                    <a16:creationId xmlns:a16="http://schemas.microsoft.com/office/drawing/2014/main" xmlns="" id="{00000000-0008-0000-0500-00004E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103" name="Rectangle 1102">
                  <a:extLst>
                    <a:ext uri="{FF2B5EF4-FFF2-40B4-BE49-F238E27FC236}">
                      <a16:creationId xmlns:a16="http://schemas.microsoft.com/office/drawing/2014/main" xmlns="" id="{00000000-0008-0000-0500-00004F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104" name="Straight Connector 1103">
                  <a:extLst>
                    <a:ext uri="{FF2B5EF4-FFF2-40B4-BE49-F238E27FC236}">
                      <a16:creationId xmlns:a16="http://schemas.microsoft.com/office/drawing/2014/main" xmlns="" id="{00000000-0008-0000-0500-000050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05" name="Straight Arrow Connector 1104">
                  <a:extLst>
                    <a:ext uri="{FF2B5EF4-FFF2-40B4-BE49-F238E27FC236}">
                      <a16:creationId xmlns:a16="http://schemas.microsoft.com/office/drawing/2014/main" xmlns="" id="{00000000-0008-0000-0500-000051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06" name="Straight Arrow Connector 1105">
                  <a:extLst>
                    <a:ext uri="{FF2B5EF4-FFF2-40B4-BE49-F238E27FC236}">
                      <a16:creationId xmlns:a16="http://schemas.microsoft.com/office/drawing/2014/main" xmlns="" id="{00000000-0008-0000-0500-000052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07" name="Straight Arrow Connector 1106">
                  <a:extLst>
                    <a:ext uri="{FF2B5EF4-FFF2-40B4-BE49-F238E27FC236}">
                      <a16:creationId xmlns:a16="http://schemas.microsoft.com/office/drawing/2014/main" xmlns="" id="{00000000-0008-0000-0500-000053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08" name="Straight Arrow Connector 1107">
                  <a:extLst>
                    <a:ext uri="{FF2B5EF4-FFF2-40B4-BE49-F238E27FC236}">
                      <a16:creationId xmlns:a16="http://schemas.microsoft.com/office/drawing/2014/main" xmlns="" id="{00000000-0008-0000-0500-000054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09" name="Straight Arrow Connector 1108">
                  <a:extLst>
                    <a:ext uri="{FF2B5EF4-FFF2-40B4-BE49-F238E27FC236}">
                      <a16:creationId xmlns:a16="http://schemas.microsoft.com/office/drawing/2014/main" xmlns="" id="{00000000-0008-0000-0500-000055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110" name="TextBox 1109">
                  <a:extLst>
                    <a:ext uri="{FF2B5EF4-FFF2-40B4-BE49-F238E27FC236}">
                      <a16:creationId xmlns:a16="http://schemas.microsoft.com/office/drawing/2014/main" xmlns="" id="{00000000-0008-0000-0500-000056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111" name="TextBox 1110">
                  <a:extLst>
                    <a:ext uri="{FF2B5EF4-FFF2-40B4-BE49-F238E27FC236}">
                      <a16:creationId xmlns:a16="http://schemas.microsoft.com/office/drawing/2014/main" xmlns="" id="{00000000-0008-0000-0500-000057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224</xdr:row>
      <xdr:rowOff>1265253</xdr:rowOff>
    </xdr:from>
    <xdr:to>
      <xdr:col>14</xdr:col>
      <xdr:colOff>552669</xdr:colOff>
      <xdr:row>224</xdr:row>
      <xdr:rowOff>2617259</xdr:rowOff>
    </xdr:to>
    <xdr:grpSp>
      <xdr:nvGrpSpPr>
        <xdr:cNvPr id="1112" name="Group 1111">
          <a:extLst>
            <a:ext uri="{FF2B5EF4-FFF2-40B4-BE49-F238E27FC236}">
              <a16:creationId xmlns:a16="http://schemas.microsoft.com/office/drawing/2014/main" xmlns="" id="{00000000-0008-0000-0500-000058040000}"/>
            </a:ext>
          </a:extLst>
        </xdr:cNvPr>
        <xdr:cNvGrpSpPr/>
      </xdr:nvGrpSpPr>
      <xdr:grpSpPr>
        <a:xfrm>
          <a:off x="7093169" y="84323253"/>
          <a:ext cx="5556250" cy="1352006"/>
          <a:chOff x="7082845" y="4077244"/>
          <a:chExt cx="4042355" cy="1352006"/>
        </a:xfrm>
      </xdr:grpSpPr>
      <xdr:grpSp>
        <xdr:nvGrpSpPr>
          <xdr:cNvPr id="1113" name="Group 1112">
            <a:extLst>
              <a:ext uri="{FF2B5EF4-FFF2-40B4-BE49-F238E27FC236}">
                <a16:creationId xmlns:a16="http://schemas.microsoft.com/office/drawing/2014/main" xmlns="" id="{00000000-0008-0000-0500-000059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115" name="Straight Arrow Connector 1114">
              <a:extLst>
                <a:ext uri="{FF2B5EF4-FFF2-40B4-BE49-F238E27FC236}">
                  <a16:creationId xmlns:a16="http://schemas.microsoft.com/office/drawing/2014/main" xmlns="" id="{00000000-0008-0000-0500-00005B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16" name="Rectangle 1115">
              <a:extLst>
                <a:ext uri="{FF2B5EF4-FFF2-40B4-BE49-F238E27FC236}">
                  <a16:creationId xmlns:a16="http://schemas.microsoft.com/office/drawing/2014/main" xmlns="" id="{00000000-0008-0000-0500-00005C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117" name="Rectangle 1116">
              <a:extLst>
                <a:ext uri="{FF2B5EF4-FFF2-40B4-BE49-F238E27FC236}">
                  <a16:creationId xmlns:a16="http://schemas.microsoft.com/office/drawing/2014/main" xmlns="" id="{00000000-0008-0000-0500-00005D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118" name="Straight Connector 1117">
              <a:extLst>
                <a:ext uri="{FF2B5EF4-FFF2-40B4-BE49-F238E27FC236}">
                  <a16:creationId xmlns:a16="http://schemas.microsoft.com/office/drawing/2014/main" xmlns="" id="{00000000-0008-0000-0500-00005E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19" name="Straight Arrow Connector 1118">
              <a:extLst>
                <a:ext uri="{FF2B5EF4-FFF2-40B4-BE49-F238E27FC236}">
                  <a16:creationId xmlns:a16="http://schemas.microsoft.com/office/drawing/2014/main" xmlns="" id="{00000000-0008-0000-0500-00005F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20" name="Straight Arrow Connector 1119">
              <a:extLst>
                <a:ext uri="{FF2B5EF4-FFF2-40B4-BE49-F238E27FC236}">
                  <a16:creationId xmlns:a16="http://schemas.microsoft.com/office/drawing/2014/main" xmlns="" id="{00000000-0008-0000-0500-000060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21" name="Straight Arrow Connector 1120">
              <a:extLst>
                <a:ext uri="{FF2B5EF4-FFF2-40B4-BE49-F238E27FC236}">
                  <a16:creationId xmlns:a16="http://schemas.microsoft.com/office/drawing/2014/main" xmlns="" id="{00000000-0008-0000-0500-000061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22" name="Straight Arrow Connector 1121">
              <a:extLst>
                <a:ext uri="{FF2B5EF4-FFF2-40B4-BE49-F238E27FC236}">
                  <a16:creationId xmlns:a16="http://schemas.microsoft.com/office/drawing/2014/main" xmlns="" id="{00000000-0008-0000-0500-000062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23" name="Straight Arrow Connector 1122">
              <a:extLst>
                <a:ext uri="{FF2B5EF4-FFF2-40B4-BE49-F238E27FC236}">
                  <a16:creationId xmlns:a16="http://schemas.microsoft.com/office/drawing/2014/main" xmlns="" id="{00000000-0008-0000-0500-000063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24" name="TextBox 1123">
              <a:extLst>
                <a:ext uri="{FF2B5EF4-FFF2-40B4-BE49-F238E27FC236}">
                  <a16:creationId xmlns:a16="http://schemas.microsoft.com/office/drawing/2014/main" xmlns="" id="{00000000-0008-0000-0500-000064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114" name="TextBox 1113">
            <a:extLst>
              <a:ext uri="{FF2B5EF4-FFF2-40B4-BE49-F238E27FC236}">
                <a16:creationId xmlns:a16="http://schemas.microsoft.com/office/drawing/2014/main" xmlns="" id="{00000000-0008-0000-0500-00005A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224</xdr:row>
      <xdr:rowOff>2393950</xdr:rowOff>
    </xdr:from>
    <xdr:to>
      <xdr:col>13</xdr:col>
      <xdr:colOff>912503</xdr:colOff>
      <xdr:row>226</xdr:row>
      <xdr:rowOff>6553</xdr:rowOff>
    </xdr:to>
    <xdr:grpSp>
      <xdr:nvGrpSpPr>
        <xdr:cNvPr id="1125" name="Group 1124">
          <a:extLst>
            <a:ext uri="{FF2B5EF4-FFF2-40B4-BE49-F238E27FC236}">
              <a16:creationId xmlns:a16="http://schemas.microsoft.com/office/drawing/2014/main" xmlns="" id="{00000000-0008-0000-0500-000065040000}"/>
            </a:ext>
          </a:extLst>
        </xdr:cNvPr>
        <xdr:cNvGrpSpPr/>
      </xdr:nvGrpSpPr>
      <xdr:grpSpPr>
        <a:xfrm>
          <a:off x="7027334" y="85451950"/>
          <a:ext cx="4854794" cy="1343228"/>
          <a:chOff x="10035379" y="4029075"/>
          <a:chExt cx="3046201" cy="1352006"/>
        </a:xfrm>
      </xdr:grpSpPr>
      <xdr:cxnSp macro="">
        <xdr:nvCxnSpPr>
          <xdr:cNvPr id="1126" name="Straight Connector 1125">
            <a:extLst>
              <a:ext uri="{FF2B5EF4-FFF2-40B4-BE49-F238E27FC236}">
                <a16:creationId xmlns:a16="http://schemas.microsoft.com/office/drawing/2014/main" xmlns="" id="{00000000-0008-0000-0500-000066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7" name="Straight Arrow Connector 1126">
            <a:extLst>
              <a:ext uri="{FF2B5EF4-FFF2-40B4-BE49-F238E27FC236}">
                <a16:creationId xmlns:a16="http://schemas.microsoft.com/office/drawing/2014/main" xmlns="" id="{00000000-0008-0000-0500-000067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128" name="Group 1127">
            <a:extLst>
              <a:ext uri="{FF2B5EF4-FFF2-40B4-BE49-F238E27FC236}">
                <a16:creationId xmlns:a16="http://schemas.microsoft.com/office/drawing/2014/main" xmlns="" id="{00000000-0008-0000-0500-000068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129" name="Straight Arrow Connector 1128">
              <a:extLst>
                <a:ext uri="{FF2B5EF4-FFF2-40B4-BE49-F238E27FC236}">
                  <a16:creationId xmlns:a16="http://schemas.microsoft.com/office/drawing/2014/main" xmlns="" id="{00000000-0008-0000-0500-000069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30" name="Rectangle 1129">
              <a:extLst>
                <a:ext uri="{FF2B5EF4-FFF2-40B4-BE49-F238E27FC236}">
                  <a16:creationId xmlns:a16="http://schemas.microsoft.com/office/drawing/2014/main" xmlns="" id="{00000000-0008-0000-0500-00006A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131" name="Rectangle 1130">
              <a:extLst>
                <a:ext uri="{FF2B5EF4-FFF2-40B4-BE49-F238E27FC236}">
                  <a16:creationId xmlns:a16="http://schemas.microsoft.com/office/drawing/2014/main" xmlns="" id="{00000000-0008-0000-0500-00006B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132" name="Straight Arrow Connector 1131">
              <a:extLst>
                <a:ext uri="{FF2B5EF4-FFF2-40B4-BE49-F238E27FC236}">
                  <a16:creationId xmlns:a16="http://schemas.microsoft.com/office/drawing/2014/main" xmlns="" id="{00000000-0008-0000-0500-00006C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33" name="Straight Arrow Connector 1132">
              <a:extLst>
                <a:ext uri="{FF2B5EF4-FFF2-40B4-BE49-F238E27FC236}">
                  <a16:creationId xmlns:a16="http://schemas.microsoft.com/office/drawing/2014/main" xmlns="" id="{00000000-0008-0000-0500-00006D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34" name="Straight Arrow Connector 1133">
              <a:extLst>
                <a:ext uri="{FF2B5EF4-FFF2-40B4-BE49-F238E27FC236}">
                  <a16:creationId xmlns:a16="http://schemas.microsoft.com/office/drawing/2014/main" xmlns="" id="{00000000-0008-0000-0500-00006E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35" name="Straight Arrow Connector 1134">
              <a:extLst>
                <a:ext uri="{FF2B5EF4-FFF2-40B4-BE49-F238E27FC236}">
                  <a16:creationId xmlns:a16="http://schemas.microsoft.com/office/drawing/2014/main" xmlns="" id="{00000000-0008-0000-0500-00006F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36" name="TextBox 1135">
              <a:extLst>
                <a:ext uri="{FF2B5EF4-FFF2-40B4-BE49-F238E27FC236}">
                  <a16:creationId xmlns:a16="http://schemas.microsoft.com/office/drawing/2014/main" xmlns="" id="{00000000-0008-0000-0500-000070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137" name="TextBox 1136">
              <a:extLst>
                <a:ext uri="{FF2B5EF4-FFF2-40B4-BE49-F238E27FC236}">
                  <a16:creationId xmlns:a16="http://schemas.microsoft.com/office/drawing/2014/main" xmlns="" id="{00000000-0008-0000-0500-000071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247</xdr:row>
      <xdr:rowOff>179917</xdr:rowOff>
    </xdr:from>
    <xdr:to>
      <xdr:col>14</xdr:col>
      <xdr:colOff>298668</xdr:colOff>
      <xdr:row>247</xdr:row>
      <xdr:rowOff>1494367</xdr:rowOff>
    </xdr:to>
    <xdr:grpSp>
      <xdr:nvGrpSpPr>
        <xdr:cNvPr id="1138" name="Group 1137">
          <a:extLst>
            <a:ext uri="{FF2B5EF4-FFF2-40B4-BE49-F238E27FC236}">
              <a16:creationId xmlns:a16="http://schemas.microsoft.com/office/drawing/2014/main" xmlns="" id="{00000000-0008-0000-0500-000072040000}"/>
            </a:ext>
          </a:extLst>
        </xdr:cNvPr>
        <xdr:cNvGrpSpPr/>
      </xdr:nvGrpSpPr>
      <xdr:grpSpPr>
        <a:xfrm>
          <a:off x="7096922" y="92191417"/>
          <a:ext cx="5298496" cy="1314450"/>
          <a:chOff x="8029575" y="2990850"/>
          <a:chExt cx="4095750" cy="1314450"/>
        </a:xfrm>
      </xdr:grpSpPr>
      <xdr:cxnSp macro="">
        <xdr:nvCxnSpPr>
          <xdr:cNvPr id="1139" name="Straight Arrow Connector 1138">
            <a:extLst>
              <a:ext uri="{FF2B5EF4-FFF2-40B4-BE49-F238E27FC236}">
                <a16:creationId xmlns:a16="http://schemas.microsoft.com/office/drawing/2014/main" xmlns="" id="{00000000-0008-0000-0500-000073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140" name="Group 1139">
            <a:extLst>
              <a:ext uri="{FF2B5EF4-FFF2-40B4-BE49-F238E27FC236}">
                <a16:creationId xmlns:a16="http://schemas.microsoft.com/office/drawing/2014/main" xmlns="" id="{00000000-0008-0000-0500-000074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141" name="Straight Connector 1140">
              <a:extLst>
                <a:ext uri="{FF2B5EF4-FFF2-40B4-BE49-F238E27FC236}">
                  <a16:creationId xmlns:a16="http://schemas.microsoft.com/office/drawing/2014/main" xmlns="" id="{00000000-0008-0000-0500-000075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142" name="Group 1141">
              <a:extLst>
                <a:ext uri="{FF2B5EF4-FFF2-40B4-BE49-F238E27FC236}">
                  <a16:creationId xmlns:a16="http://schemas.microsoft.com/office/drawing/2014/main" xmlns="" id="{00000000-0008-0000-0500-000076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143" name="Rectangle 1142">
                <a:extLst>
                  <a:ext uri="{FF2B5EF4-FFF2-40B4-BE49-F238E27FC236}">
                    <a16:creationId xmlns:a16="http://schemas.microsoft.com/office/drawing/2014/main" xmlns="" id="{00000000-0008-0000-0500-000077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144" name="Group 1143">
                <a:extLst>
                  <a:ext uri="{FF2B5EF4-FFF2-40B4-BE49-F238E27FC236}">
                    <a16:creationId xmlns:a16="http://schemas.microsoft.com/office/drawing/2014/main" xmlns="" id="{00000000-0008-0000-0500-000078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145" name="Rectangle 1144">
                  <a:extLst>
                    <a:ext uri="{FF2B5EF4-FFF2-40B4-BE49-F238E27FC236}">
                      <a16:creationId xmlns:a16="http://schemas.microsoft.com/office/drawing/2014/main" xmlns="" id="{00000000-0008-0000-0500-000079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146" name="Straight Connector 1145">
                  <a:extLst>
                    <a:ext uri="{FF2B5EF4-FFF2-40B4-BE49-F238E27FC236}">
                      <a16:creationId xmlns:a16="http://schemas.microsoft.com/office/drawing/2014/main" xmlns="" id="{00000000-0008-0000-0500-00007A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47" name="Straight Arrow Connector 1146">
                  <a:extLst>
                    <a:ext uri="{FF2B5EF4-FFF2-40B4-BE49-F238E27FC236}">
                      <a16:creationId xmlns:a16="http://schemas.microsoft.com/office/drawing/2014/main" xmlns="" id="{00000000-0008-0000-0500-00007B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48" name="Straight Arrow Connector 1147">
                  <a:extLst>
                    <a:ext uri="{FF2B5EF4-FFF2-40B4-BE49-F238E27FC236}">
                      <a16:creationId xmlns:a16="http://schemas.microsoft.com/office/drawing/2014/main" xmlns="" id="{00000000-0008-0000-0500-00007C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49" name="Straight Arrow Connector 1148">
                  <a:extLst>
                    <a:ext uri="{FF2B5EF4-FFF2-40B4-BE49-F238E27FC236}">
                      <a16:creationId xmlns:a16="http://schemas.microsoft.com/office/drawing/2014/main" xmlns="" id="{00000000-0008-0000-0500-00007D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50" name="Straight Arrow Connector 1149">
                  <a:extLst>
                    <a:ext uri="{FF2B5EF4-FFF2-40B4-BE49-F238E27FC236}">
                      <a16:creationId xmlns:a16="http://schemas.microsoft.com/office/drawing/2014/main" xmlns="" id="{00000000-0008-0000-0500-00007E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51" name="Straight Arrow Connector 1150">
                  <a:extLst>
                    <a:ext uri="{FF2B5EF4-FFF2-40B4-BE49-F238E27FC236}">
                      <a16:creationId xmlns:a16="http://schemas.microsoft.com/office/drawing/2014/main" xmlns="" id="{00000000-0008-0000-0500-00007F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152" name="TextBox 1151">
                  <a:extLst>
                    <a:ext uri="{FF2B5EF4-FFF2-40B4-BE49-F238E27FC236}">
                      <a16:creationId xmlns:a16="http://schemas.microsoft.com/office/drawing/2014/main" xmlns="" id="{00000000-0008-0000-0500-000080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153" name="TextBox 1152">
                  <a:extLst>
                    <a:ext uri="{FF2B5EF4-FFF2-40B4-BE49-F238E27FC236}">
                      <a16:creationId xmlns:a16="http://schemas.microsoft.com/office/drawing/2014/main" xmlns="" id="{00000000-0008-0000-0500-000081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247</xdr:row>
      <xdr:rowOff>1265253</xdr:rowOff>
    </xdr:from>
    <xdr:to>
      <xdr:col>14</xdr:col>
      <xdr:colOff>552669</xdr:colOff>
      <xdr:row>247</xdr:row>
      <xdr:rowOff>2617259</xdr:rowOff>
    </xdr:to>
    <xdr:grpSp>
      <xdr:nvGrpSpPr>
        <xdr:cNvPr id="1154" name="Group 1153">
          <a:extLst>
            <a:ext uri="{FF2B5EF4-FFF2-40B4-BE49-F238E27FC236}">
              <a16:creationId xmlns:a16="http://schemas.microsoft.com/office/drawing/2014/main" xmlns="" id="{00000000-0008-0000-0500-000082040000}"/>
            </a:ext>
          </a:extLst>
        </xdr:cNvPr>
        <xdr:cNvGrpSpPr/>
      </xdr:nvGrpSpPr>
      <xdr:grpSpPr>
        <a:xfrm>
          <a:off x="7093169" y="93276753"/>
          <a:ext cx="5556250" cy="1352006"/>
          <a:chOff x="7082845" y="4077244"/>
          <a:chExt cx="4042355" cy="1352006"/>
        </a:xfrm>
      </xdr:grpSpPr>
      <xdr:grpSp>
        <xdr:nvGrpSpPr>
          <xdr:cNvPr id="1155" name="Group 1154">
            <a:extLst>
              <a:ext uri="{FF2B5EF4-FFF2-40B4-BE49-F238E27FC236}">
                <a16:creationId xmlns:a16="http://schemas.microsoft.com/office/drawing/2014/main" xmlns="" id="{00000000-0008-0000-0500-000083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157" name="Straight Arrow Connector 1156">
              <a:extLst>
                <a:ext uri="{FF2B5EF4-FFF2-40B4-BE49-F238E27FC236}">
                  <a16:creationId xmlns:a16="http://schemas.microsoft.com/office/drawing/2014/main" xmlns="" id="{00000000-0008-0000-0500-000085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58" name="Rectangle 1157">
              <a:extLst>
                <a:ext uri="{FF2B5EF4-FFF2-40B4-BE49-F238E27FC236}">
                  <a16:creationId xmlns:a16="http://schemas.microsoft.com/office/drawing/2014/main" xmlns="" id="{00000000-0008-0000-0500-000086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159" name="Rectangle 1158">
              <a:extLst>
                <a:ext uri="{FF2B5EF4-FFF2-40B4-BE49-F238E27FC236}">
                  <a16:creationId xmlns:a16="http://schemas.microsoft.com/office/drawing/2014/main" xmlns="" id="{00000000-0008-0000-0500-000087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160" name="Straight Connector 1159">
              <a:extLst>
                <a:ext uri="{FF2B5EF4-FFF2-40B4-BE49-F238E27FC236}">
                  <a16:creationId xmlns:a16="http://schemas.microsoft.com/office/drawing/2014/main" xmlns="" id="{00000000-0008-0000-0500-000088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61" name="Straight Arrow Connector 1160">
              <a:extLst>
                <a:ext uri="{FF2B5EF4-FFF2-40B4-BE49-F238E27FC236}">
                  <a16:creationId xmlns:a16="http://schemas.microsoft.com/office/drawing/2014/main" xmlns="" id="{00000000-0008-0000-0500-000089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62" name="Straight Arrow Connector 1161">
              <a:extLst>
                <a:ext uri="{FF2B5EF4-FFF2-40B4-BE49-F238E27FC236}">
                  <a16:creationId xmlns:a16="http://schemas.microsoft.com/office/drawing/2014/main" xmlns="" id="{00000000-0008-0000-0500-00008A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63" name="Straight Arrow Connector 1162">
              <a:extLst>
                <a:ext uri="{FF2B5EF4-FFF2-40B4-BE49-F238E27FC236}">
                  <a16:creationId xmlns:a16="http://schemas.microsoft.com/office/drawing/2014/main" xmlns="" id="{00000000-0008-0000-0500-00008B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64" name="Straight Arrow Connector 1163">
              <a:extLst>
                <a:ext uri="{FF2B5EF4-FFF2-40B4-BE49-F238E27FC236}">
                  <a16:creationId xmlns:a16="http://schemas.microsoft.com/office/drawing/2014/main" xmlns="" id="{00000000-0008-0000-0500-00008C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65" name="Straight Arrow Connector 1164">
              <a:extLst>
                <a:ext uri="{FF2B5EF4-FFF2-40B4-BE49-F238E27FC236}">
                  <a16:creationId xmlns:a16="http://schemas.microsoft.com/office/drawing/2014/main" xmlns="" id="{00000000-0008-0000-0500-00008D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66" name="TextBox 1165">
              <a:extLst>
                <a:ext uri="{FF2B5EF4-FFF2-40B4-BE49-F238E27FC236}">
                  <a16:creationId xmlns:a16="http://schemas.microsoft.com/office/drawing/2014/main" xmlns="" id="{00000000-0008-0000-0500-00008E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156" name="TextBox 1155">
            <a:extLst>
              <a:ext uri="{FF2B5EF4-FFF2-40B4-BE49-F238E27FC236}">
                <a16:creationId xmlns:a16="http://schemas.microsoft.com/office/drawing/2014/main" xmlns="" id="{00000000-0008-0000-0500-000084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247</xdr:row>
      <xdr:rowOff>2393950</xdr:rowOff>
    </xdr:from>
    <xdr:to>
      <xdr:col>13</xdr:col>
      <xdr:colOff>912503</xdr:colOff>
      <xdr:row>249</xdr:row>
      <xdr:rowOff>6554</xdr:rowOff>
    </xdr:to>
    <xdr:grpSp>
      <xdr:nvGrpSpPr>
        <xdr:cNvPr id="1167" name="Group 1166">
          <a:extLst>
            <a:ext uri="{FF2B5EF4-FFF2-40B4-BE49-F238E27FC236}">
              <a16:creationId xmlns:a16="http://schemas.microsoft.com/office/drawing/2014/main" xmlns="" id="{00000000-0008-0000-0500-00008F040000}"/>
            </a:ext>
          </a:extLst>
        </xdr:cNvPr>
        <xdr:cNvGrpSpPr/>
      </xdr:nvGrpSpPr>
      <xdr:grpSpPr>
        <a:xfrm>
          <a:off x="7027334" y="94405450"/>
          <a:ext cx="4854794" cy="1343229"/>
          <a:chOff x="10035379" y="4029075"/>
          <a:chExt cx="3046201" cy="1352006"/>
        </a:xfrm>
      </xdr:grpSpPr>
      <xdr:cxnSp macro="">
        <xdr:nvCxnSpPr>
          <xdr:cNvPr id="1168" name="Straight Connector 1167">
            <a:extLst>
              <a:ext uri="{FF2B5EF4-FFF2-40B4-BE49-F238E27FC236}">
                <a16:creationId xmlns:a16="http://schemas.microsoft.com/office/drawing/2014/main" xmlns="" id="{00000000-0008-0000-0500-000090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69" name="Straight Arrow Connector 1168">
            <a:extLst>
              <a:ext uri="{FF2B5EF4-FFF2-40B4-BE49-F238E27FC236}">
                <a16:creationId xmlns:a16="http://schemas.microsoft.com/office/drawing/2014/main" xmlns="" id="{00000000-0008-0000-0500-000091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170" name="Group 1169">
            <a:extLst>
              <a:ext uri="{FF2B5EF4-FFF2-40B4-BE49-F238E27FC236}">
                <a16:creationId xmlns:a16="http://schemas.microsoft.com/office/drawing/2014/main" xmlns="" id="{00000000-0008-0000-0500-000092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171" name="Straight Arrow Connector 1170">
              <a:extLst>
                <a:ext uri="{FF2B5EF4-FFF2-40B4-BE49-F238E27FC236}">
                  <a16:creationId xmlns:a16="http://schemas.microsoft.com/office/drawing/2014/main" xmlns="" id="{00000000-0008-0000-0500-000093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72" name="Rectangle 1171">
              <a:extLst>
                <a:ext uri="{FF2B5EF4-FFF2-40B4-BE49-F238E27FC236}">
                  <a16:creationId xmlns:a16="http://schemas.microsoft.com/office/drawing/2014/main" xmlns="" id="{00000000-0008-0000-0500-000094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173" name="Rectangle 1172">
              <a:extLst>
                <a:ext uri="{FF2B5EF4-FFF2-40B4-BE49-F238E27FC236}">
                  <a16:creationId xmlns:a16="http://schemas.microsoft.com/office/drawing/2014/main" xmlns="" id="{00000000-0008-0000-0500-000095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174" name="Straight Arrow Connector 1173">
              <a:extLst>
                <a:ext uri="{FF2B5EF4-FFF2-40B4-BE49-F238E27FC236}">
                  <a16:creationId xmlns:a16="http://schemas.microsoft.com/office/drawing/2014/main" xmlns="" id="{00000000-0008-0000-0500-000096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5" name="Straight Arrow Connector 1174">
              <a:extLst>
                <a:ext uri="{FF2B5EF4-FFF2-40B4-BE49-F238E27FC236}">
                  <a16:creationId xmlns:a16="http://schemas.microsoft.com/office/drawing/2014/main" xmlns="" id="{00000000-0008-0000-0500-000097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6" name="Straight Arrow Connector 1175">
              <a:extLst>
                <a:ext uri="{FF2B5EF4-FFF2-40B4-BE49-F238E27FC236}">
                  <a16:creationId xmlns:a16="http://schemas.microsoft.com/office/drawing/2014/main" xmlns="" id="{00000000-0008-0000-0500-000098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77" name="Straight Arrow Connector 1176">
              <a:extLst>
                <a:ext uri="{FF2B5EF4-FFF2-40B4-BE49-F238E27FC236}">
                  <a16:creationId xmlns:a16="http://schemas.microsoft.com/office/drawing/2014/main" xmlns="" id="{00000000-0008-0000-0500-000099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78" name="TextBox 1177">
              <a:extLst>
                <a:ext uri="{FF2B5EF4-FFF2-40B4-BE49-F238E27FC236}">
                  <a16:creationId xmlns:a16="http://schemas.microsoft.com/office/drawing/2014/main" xmlns="" id="{00000000-0008-0000-0500-00009A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179" name="TextBox 1178">
              <a:extLst>
                <a:ext uri="{FF2B5EF4-FFF2-40B4-BE49-F238E27FC236}">
                  <a16:creationId xmlns:a16="http://schemas.microsoft.com/office/drawing/2014/main" xmlns="" id="{00000000-0008-0000-0500-00009B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270</xdr:row>
      <xdr:rowOff>179917</xdr:rowOff>
    </xdr:from>
    <xdr:to>
      <xdr:col>14</xdr:col>
      <xdr:colOff>298668</xdr:colOff>
      <xdr:row>270</xdr:row>
      <xdr:rowOff>1494367</xdr:rowOff>
    </xdr:to>
    <xdr:grpSp>
      <xdr:nvGrpSpPr>
        <xdr:cNvPr id="1180" name="Group 1179">
          <a:extLst>
            <a:ext uri="{FF2B5EF4-FFF2-40B4-BE49-F238E27FC236}">
              <a16:creationId xmlns:a16="http://schemas.microsoft.com/office/drawing/2014/main" xmlns="" id="{00000000-0008-0000-0500-00009C040000}"/>
            </a:ext>
          </a:extLst>
        </xdr:cNvPr>
        <xdr:cNvGrpSpPr/>
      </xdr:nvGrpSpPr>
      <xdr:grpSpPr>
        <a:xfrm>
          <a:off x="7096922" y="101160792"/>
          <a:ext cx="5298496" cy="1314450"/>
          <a:chOff x="8029575" y="2990850"/>
          <a:chExt cx="4095750" cy="1314450"/>
        </a:xfrm>
      </xdr:grpSpPr>
      <xdr:cxnSp macro="">
        <xdr:nvCxnSpPr>
          <xdr:cNvPr id="1181" name="Straight Arrow Connector 1180">
            <a:extLst>
              <a:ext uri="{FF2B5EF4-FFF2-40B4-BE49-F238E27FC236}">
                <a16:creationId xmlns:a16="http://schemas.microsoft.com/office/drawing/2014/main" xmlns="" id="{00000000-0008-0000-0500-00009D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182" name="Group 1181">
            <a:extLst>
              <a:ext uri="{FF2B5EF4-FFF2-40B4-BE49-F238E27FC236}">
                <a16:creationId xmlns:a16="http://schemas.microsoft.com/office/drawing/2014/main" xmlns="" id="{00000000-0008-0000-0500-00009E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183" name="Straight Connector 1182">
              <a:extLst>
                <a:ext uri="{FF2B5EF4-FFF2-40B4-BE49-F238E27FC236}">
                  <a16:creationId xmlns:a16="http://schemas.microsoft.com/office/drawing/2014/main" xmlns="" id="{00000000-0008-0000-0500-00009F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184" name="Group 1183">
              <a:extLst>
                <a:ext uri="{FF2B5EF4-FFF2-40B4-BE49-F238E27FC236}">
                  <a16:creationId xmlns:a16="http://schemas.microsoft.com/office/drawing/2014/main" xmlns="" id="{00000000-0008-0000-0500-0000A0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185" name="Rectangle 1184">
                <a:extLst>
                  <a:ext uri="{FF2B5EF4-FFF2-40B4-BE49-F238E27FC236}">
                    <a16:creationId xmlns:a16="http://schemas.microsoft.com/office/drawing/2014/main" xmlns="" id="{00000000-0008-0000-0500-0000A1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186" name="Group 1185">
                <a:extLst>
                  <a:ext uri="{FF2B5EF4-FFF2-40B4-BE49-F238E27FC236}">
                    <a16:creationId xmlns:a16="http://schemas.microsoft.com/office/drawing/2014/main" xmlns="" id="{00000000-0008-0000-0500-0000A2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187" name="Rectangle 1186">
                  <a:extLst>
                    <a:ext uri="{FF2B5EF4-FFF2-40B4-BE49-F238E27FC236}">
                      <a16:creationId xmlns:a16="http://schemas.microsoft.com/office/drawing/2014/main" xmlns="" id="{00000000-0008-0000-0500-0000A3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188" name="Straight Connector 1187">
                  <a:extLst>
                    <a:ext uri="{FF2B5EF4-FFF2-40B4-BE49-F238E27FC236}">
                      <a16:creationId xmlns:a16="http://schemas.microsoft.com/office/drawing/2014/main" xmlns="" id="{00000000-0008-0000-0500-0000A4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89" name="Straight Arrow Connector 1188">
                  <a:extLst>
                    <a:ext uri="{FF2B5EF4-FFF2-40B4-BE49-F238E27FC236}">
                      <a16:creationId xmlns:a16="http://schemas.microsoft.com/office/drawing/2014/main" xmlns="" id="{00000000-0008-0000-0500-0000A5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90" name="Straight Arrow Connector 1189">
                  <a:extLst>
                    <a:ext uri="{FF2B5EF4-FFF2-40B4-BE49-F238E27FC236}">
                      <a16:creationId xmlns:a16="http://schemas.microsoft.com/office/drawing/2014/main" xmlns="" id="{00000000-0008-0000-0500-0000A6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91" name="Straight Arrow Connector 1190">
                  <a:extLst>
                    <a:ext uri="{FF2B5EF4-FFF2-40B4-BE49-F238E27FC236}">
                      <a16:creationId xmlns:a16="http://schemas.microsoft.com/office/drawing/2014/main" xmlns="" id="{00000000-0008-0000-0500-0000A7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92" name="Straight Arrow Connector 1191">
                  <a:extLst>
                    <a:ext uri="{FF2B5EF4-FFF2-40B4-BE49-F238E27FC236}">
                      <a16:creationId xmlns:a16="http://schemas.microsoft.com/office/drawing/2014/main" xmlns="" id="{00000000-0008-0000-0500-0000A8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193" name="Straight Arrow Connector 1192">
                  <a:extLst>
                    <a:ext uri="{FF2B5EF4-FFF2-40B4-BE49-F238E27FC236}">
                      <a16:creationId xmlns:a16="http://schemas.microsoft.com/office/drawing/2014/main" xmlns="" id="{00000000-0008-0000-0500-0000A9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194" name="TextBox 1193">
                  <a:extLst>
                    <a:ext uri="{FF2B5EF4-FFF2-40B4-BE49-F238E27FC236}">
                      <a16:creationId xmlns:a16="http://schemas.microsoft.com/office/drawing/2014/main" xmlns="" id="{00000000-0008-0000-0500-0000AA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195" name="TextBox 1194">
                  <a:extLst>
                    <a:ext uri="{FF2B5EF4-FFF2-40B4-BE49-F238E27FC236}">
                      <a16:creationId xmlns:a16="http://schemas.microsoft.com/office/drawing/2014/main" xmlns="" id="{00000000-0008-0000-0500-0000AB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270</xdr:row>
      <xdr:rowOff>1265253</xdr:rowOff>
    </xdr:from>
    <xdr:to>
      <xdr:col>14</xdr:col>
      <xdr:colOff>552669</xdr:colOff>
      <xdr:row>270</xdr:row>
      <xdr:rowOff>2617259</xdr:rowOff>
    </xdr:to>
    <xdr:grpSp>
      <xdr:nvGrpSpPr>
        <xdr:cNvPr id="1196" name="Group 1195">
          <a:extLst>
            <a:ext uri="{FF2B5EF4-FFF2-40B4-BE49-F238E27FC236}">
              <a16:creationId xmlns:a16="http://schemas.microsoft.com/office/drawing/2014/main" xmlns="" id="{00000000-0008-0000-0500-0000AC040000}"/>
            </a:ext>
          </a:extLst>
        </xdr:cNvPr>
        <xdr:cNvGrpSpPr/>
      </xdr:nvGrpSpPr>
      <xdr:grpSpPr>
        <a:xfrm>
          <a:off x="7093169" y="102246128"/>
          <a:ext cx="5556250" cy="1352006"/>
          <a:chOff x="7082845" y="4077244"/>
          <a:chExt cx="4042355" cy="1352006"/>
        </a:xfrm>
      </xdr:grpSpPr>
      <xdr:grpSp>
        <xdr:nvGrpSpPr>
          <xdr:cNvPr id="1197" name="Group 1196">
            <a:extLst>
              <a:ext uri="{FF2B5EF4-FFF2-40B4-BE49-F238E27FC236}">
                <a16:creationId xmlns:a16="http://schemas.microsoft.com/office/drawing/2014/main" xmlns="" id="{00000000-0008-0000-0500-0000AD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199" name="Straight Arrow Connector 1198">
              <a:extLst>
                <a:ext uri="{FF2B5EF4-FFF2-40B4-BE49-F238E27FC236}">
                  <a16:creationId xmlns:a16="http://schemas.microsoft.com/office/drawing/2014/main" xmlns="" id="{00000000-0008-0000-0500-0000AF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00" name="Rectangle 1199">
              <a:extLst>
                <a:ext uri="{FF2B5EF4-FFF2-40B4-BE49-F238E27FC236}">
                  <a16:creationId xmlns:a16="http://schemas.microsoft.com/office/drawing/2014/main" xmlns="" id="{00000000-0008-0000-0500-0000B0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01" name="Rectangle 1200">
              <a:extLst>
                <a:ext uri="{FF2B5EF4-FFF2-40B4-BE49-F238E27FC236}">
                  <a16:creationId xmlns:a16="http://schemas.microsoft.com/office/drawing/2014/main" xmlns="" id="{00000000-0008-0000-0500-0000B1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202" name="Straight Connector 1201">
              <a:extLst>
                <a:ext uri="{FF2B5EF4-FFF2-40B4-BE49-F238E27FC236}">
                  <a16:creationId xmlns:a16="http://schemas.microsoft.com/office/drawing/2014/main" xmlns="" id="{00000000-0008-0000-0500-0000B2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3" name="Straight Arrow Connector 1202">
              <a:extLst>
                <a:ext uri="{FF2B5EF4-FFF2-40B4-BE49-F238E27FC236}">
                  <a16:creationId xmlns:a16="http://schemas.microsoft.com/office/drawing/2014/main" xmlns="" id="{00000000-0008-0000-0500-0000B3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4" name="Straight Arrow Connector 1203">
              <a:extLst>
                <a:ext uri="{FF2B5EF4-FFF2-40B4-BE49-F238E27FC236}">
                  <a16:creationId xmlns:a16="http://schemas.microsoft.com/office/drawing/2014/main" xmlns="" id="{00000000-0008-0000-0500-0000B4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5" name="Straight Arrow Connector 1204">
              <a:extLst>
                <a:ext uri="{FF2B5EF4-FFF2-40B4-BE49-F238E27FC236}">
                  <a16:creationId xmlns:a16="http://schemas.microsoft.com/office/drawing/2014/main" xmlns="" id="{00000000-0008-0000-0500-0000B5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6" name="Straight Arrow Connector 1205">
              <a:extLst>
                <a:ext uri="{FF2B5EF4-FFF2-40B4-BE49-F238E27FC236}">
                  <a16:creationId xmlns:a16="http://schemas.microsoft.com/office/drawing/2014/main" xmlns="" id="{00000000-0008-0000-0500-0000B6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7" name="Straight Arrow Connector 1206">
              <a:extLst>
                <a:ext uri="{FF2B5EF4-FFF2-40B4-BE49-F238E27FC236}">
                  <a16:creationId xmlns:a16="http://schemas.microsoft.com/office/drawing/2014/main" xmlns="" id="{00000000-0008-0000-0500-0000B7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08" name="TextBox 1207">
              <a:extLst>
                <a:ext uri="{FF2B5EF4-FFF2-40B4-BE49-F238E27FC236}">
                  <a16:creationId xmlns:a16="http://schemas.microsoft.com/office/drawing/2014/main" xmlns="" id="{00000000-0008-0000-0500-0000B8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198" name="TextBox 1197">
            <a:extLst>
              <a:ext uri="{FF2B5EF4-FFF2-40B4-BE49-F238E27FC236}">
                <a16:creationId xmlns:a16="http://schemas.microsoft.com/office/drawing/2014/main" xmlns="" id="{00000000-0008-0000-0500-0000AE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270</xdr:row>
      <xdr:rowOff>2393950</xdr:rowOff>
    </xdr:from>
    <xdr:to>
      <xdr:col>13</xdr:col>
      <xdr:colOff>912503</xdr:colOff>
      <xdr:row>272</xdr:row>
      <xdr:rowOff>6553</xdr:rowOff>
    </xdr:to>
    <xdr:grpSp>
      <xdr:nvGrpSpPr>
        <xdr:cNvPr id="1209" name="Group 1208">
          <a:extLst>
            <a:ext uri="{FF2B5EF4-FFF2-40B4-BE49-F238E27FC236}">
              <a16:creationId xmlns:a16="http://schemas.microsoft.com/office/drawing/2014/main" xmlns="" id="{00000000-0008-0000-0500-0000B9040000}"/>
            </a:ext>
          </a:extLst>
        </xdr:cNvPr>
        <xdr:cNvGrpSpPr/>
      </xdr:nvGrpSpPr>
      <xdr:grpSpPr>
        <a:xfrm>
          <a:off x="7027334" y="103374825"/>
          <a:ext cx="4854794" cy="1343228"/>
          <a:chOff x="10035379" y="4029075"/>
          <a:chExt cx="3046201" cy="1352006"/>
        </a:xfrm>
      </xdr:grpSpPr>
      <xdr:cxnSp macro="">
        <xdr:nvCxnSpPr>
          <xdr:cNvPr id="1210" name="Straight Connector 1209">
            <a:extLst>
              <a:ext uri="{FF2B5EF4-FFF2-40B4-BE49-F238E27FC236}">
                <a16:creationId xmlns:a16="http://schemas.microsoft.com/office/drawing/2014/main" xmlns="" id="{00000000-0008-0000-0500-0000BA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11" name="Straight Arrow Connector 1210">
            <a:extLst>
              <a:ext uri="{FF2B5EF4-FFF2-40B4-BE49-F238E27FC236}">
                <a16:creationId xmlns:a16="http://schemas.microsoft.com/office/drawing/2014/main" xmlns="" id="{00000000-0008-0000-0500-0000BB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212" name="Group 1211">
            <a:extLst>
              <a:ext uri="{FF2B5EF4-FFF2-40B4-BE49-F238E27FC236}">
                <a16:creationId xmlns:a16="http://schemas.microsoft.com/office/drawing/2014/main" xmlns="" id="{00000000-0008-0000-0500-0000BC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213" name="Straight Arrow Connector 1212">
              <a:extLst>
                <a:ext uri="{FF2B5EF4-FFF2-40B4-BE49-F238E27FC236}">
                  <a16:creationId xmlns:a16="http://schemas.microsoft.com/office/drawing/2014/main" xmlns="" id="{00000000-0008-0000-0500-0000BD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14" name="Rectangle 1213">
              <a:extLst>
                <a:ext uri="{FF2B5EF4-FFF2-40B4-BE49-F238E27FC236}">
                  <a16:creationId xmlns:a16="http://schemas.microsoft.com/office/drawing/2014/main" xmlns="" id="{00000000-0008-0000-0500-0000BE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15" name="Rectangle 1214">
              <a:extLst>
                <a:ext uri="{FF2B5EF4-FFF2-40B4-BE49-F238E27FC236}">
                  <a16:creationId xmlns:a16="http://schemas.microsoft.com/office/drawing/2014/main" xmlns="" id="{00000000-0008-0000-0500-0000BF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216" name="Straight Arrow Connector 1215">
              <a:extLst>
                <a:ext uri="{FF2B5EF4-FFF2-40B4-BE49-F238E27FC236}">
                  <a16:creationId xmlns:a16="http://schemas.microsoft.com/office/drawing/2014/main" xmlns="" id="{00000000-0008-0000-0500-0000C0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7" name="Straight Arrow Connector 1216">
              <a:extLst>
                <a:ext uri="{FF2B5EF4-FFF2-40B4-BE49-F238E27FC236}">
                  <a16:creationId xmlns:a16="http://schemas.microsoft.com/office/drawing/2014/main" xmlns="" id="{00000000-0008-0000-0500-0000C1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8" name="Straight Arrow Connector 1217">
              <a:extLst>
                <a:ext uri="{FF2B5EF4-FFF2-40B4-BE49-F238E27FC236}">
                  <a16:creationId xmlns:a16="http://schemas.microsoft.com/office/drawing/2014/main" xmlns="" id="{00000000-0008-0000-0500-0000C2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9" name="Straight Arrow Connector 1218">
              <a:extLst>
                <a:ext uri="{FF2B5EF4-FFF2-40B4-BE49-F238E27FC236}">
                  <a16:creationId xmlns:a16="http://schemas.microsoft.com/office/drawing/2014/main" xmlns="" id="{00000000-0008-0000-0500-0000C3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20" name="TextBox 1219">
              <a:extLst>
                <a:ext uri="{FF2B5EF4-FFF2-40B4-BE49-F238E27FC236}">
                  <a16:creationId xmlns:a16="http://schemas.microsoft.com/office/drawing/2014/main" xmlns="" id="{00000000-0008-0000-0500-0000C4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221" name="TextBox 1220">
              <a:extLst>
                <a:ext uri="{FF2B5EF4-FFF2-40B4-BE49-F238E27FC236}">
                  <a16:creationId xmlns:a16="http://schemas.microsoft.com/office/drawing/2014/main" xmlns="" id="{00000000-0008-0000-0500-0000C5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295</xdr:row>
      <xdr:rowOff>179917</xdr:rowOff>
    </xdr:from>
    <xdr:to>
      <xdr:col>14</xdr:col>
      <xdr:colOff>298668</xdr:colOff>
      <xdr:row>295</xdr:row>
      <xdr:rowOff>1494367</xdr:rowOff>
    </xdr:to>
    <xdr:grpSp>
      <xdr:nvGrpSpPr>
        <xdr:cNvPr id="1222" name="Group 1221">
          <a:extLst>
            <a:ext uri="{FF2B5EF4-FFF2-40B4-BE49-F238E27FC236}">
              <a16:creationId xmlns:a16="http://schemas.microsoft.com/office/drawing/2014/main" xmlns="" id="{00000000-0008-0000-0500-0000C6040000}"/>
            </a:ext>
          </a:extLst>
        </xdr:cNvPr>
        <xdr:cNvGrpSpPr/>
      </xdr:nvGrpSpPr>
      <xdr:grpSpPr>
        <a:xfrm>
          <a:off x="7096922" y="110146042"/>
          <a:ext cx="5298496" cy="1314450"/>
          <a:chOff x="8029575" y="2990850"/>
          <a:chExt cx="4095750" cy="1314450"/>
        </a:xfrm>
      </xdr:grpSpPr>
      <xdr:cxnSp macro="">
        <xdr:nvCxnSpPr>
          <xdr:cNvPr id="1223" name="Straight Arrow Connector 1222">
            <a:extLst>
              <a:ext uri="{FF2B5EF4-FFF2-40B4-BE49-F238E27FC236}">
                <a16:creationId xmlns:a16="http://schemas.microsoft.com/office/drawing/2014/main" xmlns="" id="{00000000-0008-0000-0500-0000C7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224" name="Group 1223">
            <a:extLst>
              <a:ext uri="{FF2B5EF4-FFF2-40B4-BE49-F238E27FC236}">
                <a16:creationId xmlns:a16="http://schemas.microsoft.com/office/drawing/2014/main" xmlns="" id="{00000000-0008-0000-0500-0000C8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225" name="Straight Connector 1224">
              <a:extLst>
                <a:ext uri="{FF2B5EF4-FFF2-40B4-BE49-F238E27FC236}">
                  <a16:creationId xmlns:a16="http://schemas.microsoft.com/office/drawing/2014/main" xmlns="" id="{00000000-0008-0000-0500-0000C9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226" name="Group 1225">
              <a:extLst>
                <a:ext uri="{FF2B5EF4-FFF2-40B4-BE49-F238E27FC236}">
                  <a16:creationId xmlns:a16="http://schemas.microsoft.com/office/drawing/2014/main" xmlns="" id="{00000000-0008-0000-0500-0000CA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227" name="Rectangle 1226">
                <a:extLst>
                  <a:ext uri="{FF2B5EF4-FFF2-40B4-BE49-F238E27FC236}">
                    <a16:creationId xmlns:a16="http://schemas.microsoft.com/office/drawing/2014/main" xmlns="" id="{00000000-0008-0000-0500-0000CB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228" name="Group 1227">
                <a:extLst>
                  <a:ext uri="{FF2B5EF4-FFF2-40B4-BE49-F238E27FC236}">
                    <a16:creationId xmlns:a16="http://schemas.microsoft.com/office/drawing/2014/main" xmlns="" id="{00000000-0008-0000-0500-0000CC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229" name="Rectangle 1228">
                  <a:extLst>
                    <a:ext uri="{FF2B5EF4-FFF2-40B4-BE49-F238E27FC236}">
                      <a16:creationId xmlns:a16="http://schemas.microsoft.com/office/drawing/2014/main" xmlns="" id="{00000000-0008-0000-0500-0000CD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230" name="Straight Connector 1229">
                  <a:extLst>
                    <a:ext uri="{FF2B5EF4-FFF2-40B4-BE49-F238E27FC236}">
                      <a16:creationId xmlns:a16="http://schemas.microsoft.com/office/drawing/2014/main" xmlns="" id="{00000000-0008-0000-0500-0000CE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31" name="Straight Arrow Connector 1230">
                  <a:extLst>
                    <a:ext uri="{FF2B5EF4-FFF2-40B4-BE49-F238E27FC236}">
                      <a16:creationId xmlns:a16="http://schemas.microsoft.com/office/drawing/2014/main" xmlns="" id="{00000000-0008-0000-0500-0000CF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32" name="Straight Arrow Connector 1231">
                  <a:extLst>
                    <a:ext uri="{FF2B5EF4-FFF2-40B4-BE49-F238E27FC236}">
                      <a16:creationId xmlns:a16="http://schemas.microsoft.com/office/drawing/2014/main" xmlns="" id="{00000000-0008-0000-0500-0000D0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33" name="Straight Arrow Connector 1232">
                  <a:extLst>
                    <a:ext uri="{FF2B5EF4-FFF2-40B4-BE49-F238E27FC236}">
                      <a16:creationId xmlns:a16="http://schemas.microsoft.com/office/drawing/2014/main" xmlns="" id="{00000000-0008-0000-0500-0000D1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34" name="Straight Arrow Connector 1233">
                  <a:extLst>
                    <a:ext uri="{FF2B5EF4-FFF2-40B4-BE49-F238E27FC236}">
                      <a16:creationId xmlns:a16="http://schemas.microsoft.com/office/drawing/2014/main" xmlns="" id="{00000000-0008-0000-0500-0000D2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35" name="Straight Arrow Connector 1234">
                  <a:extLst>
                    <a:ext uri="{FF2B5EF4-FFF2-40B4-BE49-F238E27FC236}">
                      <a16:creationId xmlns:a16="http://schemas.microsoft.com/office/drawing/2014/main" xmlns="" id="{00000000-0008-0000-0500-0000D3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236" name="TextBox 1235">
                  <a:extLst>
                    <a:ext uri="{FF2B5EF4-FFF2-40B4-BE49-F238E27FC236}">
                      <a16:creationId xmlns:a16="http://schemas.microsoft.com/office/drawing/2014/main" xmlns="" id="{00000000-0008-0000-0500-0000D4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237" name="TextBox 1236">
                  <a:extLst>
                    <a:ext uri="{FF2B5EF4-FFF2-40B4-BE49-F238E27FC236}">
                      <a16:creationId xmlns:a16="http://schemas.microsoft.com/office/drawing/2014/main" xmlns="" id="{00000000-0008-0000-0500-0000D5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295</xdr:row>
      <xdr:rowOff>1265253</xdr:rowOff>
    </xdr:from>
    <xdr:to>
      <xdr:col>14</xdr:col>
      <xdr:colOff>552669</xdr:colOff>
      <xdr:row>295</xdr:row>
      <xdr:rowOff>2617259</xdr:rowOff>
    </xdr:to>
    <xdr:grpSp>
      <xdr:nvGrpSpPr>
        <xdr:cNvPr id="1238" name="Group 1237">
          <a:extLst>
            <a:ext uri="{FF2B5EF4-FFF2-40B4-BE49-F238E27FC236}">
              <a16:creationId xmlns:a16="http://schemas.microsoft.com/office/drawing/2014/main" xmlns="" id="{00000000-0008-0000-0500-0000D6040000}"/>
            </a:ext>
          </a:extLst>
        </xdr:cNvPr>
        <xdr:cNvGrpSpPr/>
      </xdr:nvGrpSpPr>
      <xdr:grpSpPr>
        <a:xfrm>
          <a:off x="7093169" y="111231378"/>
          <a:ext cx="5556250" cy="1352006"/>
          <a:chOff x="7082845" y="4077244"/>
          <a:chExt cx="4042355" cy="1352006"/>
        </a:xfrm>
      </xdr:grpSpPr>
      <xdr:grpSp>
        <xdr:nvGrpSpPr>
          <xdr:cNvPr id="1239" name="Group 1238">
            <a:extLst>
              <a:ext uri="{FF2B5EF4-FFF2-40B4-BE49-F238E27FC236}">
                <a16:creationId xmlns:a16="http://schemas.microsoft.com/office/drawing/2014/main" xmlns="" id="{00000000-0008-0000-0500-0000D704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241" name="Straight Arrow Connector 1240">
              <a:extLst>
                <a:ext uri="{FF2B5EF4-FFF2-40B4-BE49-F238E27FC236}">
                  <a16:creationId xmlns:a16="http://schemas.microsoft.com/office/drawing/2014/main" xmlns="" id="{00000000-0008-0000-0500-0000D904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42" name="Rectangle 1241">
              <a:extLst>
                <a:ext uri="{FF2B5EF4-FFF2-40B4-BE49-F238E27FC236}">
                  <a16:creationId xmlns:a16="http://schemas.microsoft.com/office/drawing/2014/main" xmlns="" id="{00000000-0008-0000-0500-0000DA04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43" name="Rectangle 1242">
              <a:extLst>
                <a:ext uri="{FF2B5EF4-FFF2-40B4-BE49-F238E27FC236}">
                  <a16:creationId xmlns:a16="http://schemas.microsoft.com/office/drawing/2014/main" xmlns="" id="{00000000-0008-0000-0500-0000DB04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244" name="Straight Connector 1243">
              <a:extLst>
                <a:ext uri="{FF2B5EF4-FFF2-40B4-BE49-F238E27FC236}">
                  <a16:creationId xmlns:a16="http://schemas.microsoft.com/office/drawing/2014/main" xmlns="" id="{00000000-0008-0000-0500-0000DC04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5" name="Straight Arrow Connector 1244">
              <a:extLst>
                <a:ext uri="{FF2B5EF4-FFF2-40B4-BE49-F238E27FC236}">
                  <a16:creationId xmlns:a16="http://schemas.microsoft.com/office/drawing/2014/main" xmlns="" id="{00000000-0008-0000-0500-0000DD04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6" name="Straight Arrow Connector 1245">
              <a:extLst>
                <a:ext uri="{FF2B5EF4-FFF2-40B4-BE49-F238E27FC236}">
                  <a16:creationId xmlns:a16="http://schemas.microsoft.com/office/drawing/2014/main" xmlns="" id="{00000000-0008-0000-0500-0000DE04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7" name="Straight Arrow Connector 1246">
              <a:extLst>
                <a:ext uri="{FF2B5EF4-FFF2-40B4-BE49-F238E27FC236}">
                  <a16:creationId xmlns:a16="http://schemas.microsoft.com/office/drawing/2014/main" xmlns="" id="{00000000-0008-0000-0500-0000DF04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8" name="Straight Arrow Connector 1247">
              <a:extLst>
                <a:ext uri="{FF2B5EF4-FFF2-40B4-BE49-F238E27FC236}">
                  <a16:creationId xmlns:a16="http://schemas.microsoft.com/office/drawing/2014/main" xmlns="" id="{00000000-0008-0000-0500-0000E004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49" name="Straight Arrow Connector 1248">
              <a:extLst>
                <a:ext uri="{FF2B5EF4-FFF2-40B4-BE49-F238E27FC236}">
                  <a16:creationId xmlns:a16="http://schemas.microsoft.com/office/drawing/2014/main" xmlns="" id="{00000000-0008-0000-0500-0000E104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50" name="TextBox 1249">
              <a:extLst>
                <a:ext uri="{FF2B5EF4-FFF2-40B4-BE49-F238E27FC236}">
                  <a16:creationId xmlns:a16="http://schemas.microsoft.com/office/drawing/2014/main" xmlns="" id="{00000000-0008-0000-0500-0000E204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240" name="TextBox 1239">
            <a:extLst>
              <a:ext uri="{FF2B5EF4-FFF2-40B4-BE49-F238E27FC236}">
                <a16:creationId xmlns:a16="http://schemas.microsoft.com/office/drawing/2014/main" xmlns="" id="{00000000-0008-0000-0500-0000D804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295</xdr:row>
      <xdr:rowOff>2393950</xdr:rowOff>
    </xdr:from>
    <xdr:to>
      <xdr:col>13</xdr:col>
      <xdr:colOff>912503</xdr:colOff>
      <xdr:row>297</xdr:row>
      <xdr:rowOff>6553</xdr:rowOff>
    </xdr:to>
    <xdr:grpSp>
      <xdr:nvGrpSpPr>
        <xdr:cNvPr id="1251" name="Group 1250">
          <a:extLst>
            <a:ext uri="{FF2B5EF4-FFF2-40B4-BE49-F238E27FC236}">
              <a16:creationId xmlns:a16="http://schemas.microsoft.com/office/drawing/2014/main" xmlns="" id="{00000000-0008-0000-0500-0000E3040000}"/>
            </a:ext>
          </a:extLst>
        </xdr:cNvPr>
        <xdr:cNvGrpSpPr/>
      </xdr:nvGrpSpPr>
      <xdr:grpSpPr>
        <a:xfrm>
          <a:off x="7027334" y="112360075"/>
          <a:ext cx="4854794" cy="1343228"/>
          <a:chOff x="10035379" y="4029075"/>
          <a:chExt cx="3046201" cy="1352006"/>
        </a:xfrm>
      </xdr:grpSpPr>
      <xdr:cxnSp macro="">
        <xdr:nvCxnSpPr>
          <xdr:cNvPr id="1252" name="Straight Connector 1251">
            <a:extLst>
              <a:ext uri="{FF2B5EF4-FFF2-40B4-BE49-F238E27FC236}">
                <a16:creationId xmlns:a16="http://schemas.microsoft.com/office/drawing/2014/main" xmlns="" id="{00000000-0008-0000-0500-0000E404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53" name="Straight Arrow Connector 1252">
            <a:extLst>
              <a:ext uri="{FF2B5EF4-FFF2-40B4-BE49-F238E27FC236}">
                <a16:creationId xmlns:a16="http://schemas.microsoft.com/office/drawing/2014/main" xmlns="" id="{00000000-0008-0000-0500-0000E504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254" name="Group 1253">
            <a:extLst>
              <a:ext uri="{FF2B5EF4-FFF2-40B4-BE49-F238E27FC236}">
                <a16:creationId xmlns:a16="http://schemas.microsoft.com/office/drawing/2014/main" xmlns="" id="{00000000-0008-0000-0500-0000E604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255" name="Straight Arrow Connector 1254">
              <a:extLst>
                <a:ext uri="{FF2B5EF4-FFF2-40B4-BE49-F238E27FC236}">
                  <a16:creationId xmlns:a16="http://schemas.microsoft.com/office/drawing/2014/main" xmlns="" id="{00000000-0008-0000-0500-0000E704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56" name="Rectangle 1255">
              <a:extLst>
                <a:ext uri="{FF2B5EF4-FFF2-40B4-BE49-F238E27FC236}">
                  <a16:creationId xmlns:a16="http://schemas.microsoft.com/office/drawing/2014/main" xmlns="" id="{00000000-0008-0000-0500-0000E804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57" name="Rectangle 1256">
              <a:extLst>
                <a:ext uri="{FF2B5EF4-FFF2-40B4-BE49-F238E27FC236}">
                  <a16:creationId xmlns:a16="http://schemas.microsoft.com/office/drawing/2014/main" xmlns="" id="{00000000-0008-0000-0500-0000E904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258" name="Straight Arrow Connector 1257">
              <a:extLst>
                <a:ext uri="{FF2B5EF4-FFF2-40B4-BE49-F238E27FC236}">
                  <a16:creationId xmlns:a16="http://schemas.microsoft.com/office/drawing/2014/main" xmlns="" id="{00000000-0008-0000-0500-0000EA04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59" name="Straight Arrow Connector 1258">
              <a:extLst>
                <a:ext uri="{FF2B5EF4-FFF2-40B4-BE49-F238E27FC236}">
                  <a16:creationId xmlns:a16="http://schemas.microsoft.com/office/drawing/2014/main" xmlns="" id="{00000000-0008-0000-0500-0000EB04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60" name="Straight Arrow Connector 1259">
              <a:extLst>
                <a:ext uri="{FF2B5EF4-FFF2-40B4-BE49-F238E27FC236}">
                  <a16:creationId xmlns:a16="http://schemas.microsoft.com/office/drawing/2014/main" xmlns="" id="{00000000-0008-0000-0500-0000EC04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61" name="Straight Arrow Connector 1260">
              <a:extLst>
                <a:ext uri="{FF2B5EF4-FFF2-40B4-BE49-F238E27FC236}">
                  <a16:creationId xmlns:a16="http://schemas.microsoft.com/office/drawing/2014/main" xmlns="" id="{00000000-0008-0000-0500-0000ED04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62" name="TextBox 1261">
              <a:extLst>
                <a:ext uri="{FF2B5EF4-FFF2-40B4-BE49-F238E27FC236}">
                  <a16:creationId xmlns:a16="http://schemas.microsoft.com/office/drawing/2014/main" xmlns="" id="{00000000-0008-0000-0500-0000EE04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263" name="TextBox 1262">
              <a:extLst>
                <a:ext uri="{FF2B5EF4-FFF2-40B4-BE49-F238E27FC236}">
                  <a16:creationId xmlns:a16="http://schemas.microsoft.com/office/drawing/2014/main" xmlns="" id="{00000000-0008-0000-0500-0000EF04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320</xdr:row>
      <xdr:rowOff>179917</xdr:rowOff>
    </xdr:from>
    <xdr:to>
      <xdr:col>14</xdr:col>
      <xdr:colOff>298668</xdr:colOff>
      <xdr:row>320</xdr:row>
      <xdr:rowOff>1494367</xdr:rowOff>
    </xdr:to>
    <xdr:grpSp>
      <xdr:nvGrpSpPr>
        <xdr:cNvPr id="1264" name="Group 1263">
          <a:extLst>
            <a:ext uri="{FF2B5EF4-FFF2-40B4-BE49-F238E27FC236}">
              <a16:creationId xmlns:a16="http://schemas.microsoft.com/office/drawing/2014/main" xmlns="" id="{00000000-0008-0000-0500-0000F0040000}"/>
            </a:ext>
          </a:extLst>
        </xdr:cNvPr>
        <xdr:cNvGrpSpPr/>
      </xdr:nvGrpSpPr>
      <xdr:grpSpPr>
        <a:xfrm>
          <a:off x="7096922" y="119163042"/>
          <a:ext cx="5298496" cy="1314450"/>
          <a:chOff x="8029575" y="2990850"/>
          <a:chExt cx="4095750" cy="1314450"/>
        </a:xfrm>
      </xdr:grpSpPr>
      <xdr:cxnSp macro="">
        <xdr:nvCxnSpPr>
          <xdr:cNvPr id="1265" name="Straight Arrow Connector 1264">
            <a:extLst>
              <a:ext uri="{FF2B5EF4-FFF2-40B4-BE49-F238E27FC236}">
                <a16:creationId xmlns:a16="http://schemas.microsoft.com/office/drawing/2014/main" xmlns="" id="{00000000-0008-0000-0500-0000F104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266" name="Group 1265">
            <a:extLst>
              <a:ext uri="{FF2B5EF4-FFF2-40B4-BE49-F238E27FC236}">
                <a16:creationId xmlns:a16="http://schemas.microsoft.com/office/drawing/2014/main" xmlns="" id="{00000000-0008-0000-0500-0000F204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267" name="Straight Connector 1266">
              <a:extLst>
                <a:ext uri="{FF2B5EF4-FFF2-40B4-BE49-F238E27FC236}">
                  <a16:creationId xmlns:a16="http://schemas.microsoft.com/office/drawing/2014/main" xmlns="" id="{00000000-0008-0000-0500-0000F304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268" name="Group 1267">
              <a:extLst>
                <a:ext uri="{FF2B5EF4-FFF2-40B4-BE49-F238E27FC236}">
                  <a16:creationId xmlns:a16="http://schemas.microsoft.com/office/drawing/2014/main" xmlns="" id="{00000000-0008-0000-0500-0000F404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269" name="Rectangle 1268">
                <a:extLst>
                  <a:ext uri="{FF2B5EF4-FFF2-40B4-BE49-F238E27FC236}">
                    <a16:creationId xmlns:a16="http://schemas.microsoft.com/office/drawing/2014/main" xmlns="" id="{00000000-0008-0000-0500-0000F504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270" name="Group 1269">
                <a:extLst>
                  <a:ext uri="{FF2B5EF4-FFF2-40B4-BE49-F238E27FC236}">
                    <a16:creationId xmlns:a16="http://schemas.microsoft.com/office/drawing/2014/main" xmlns="" id="{00000000-0008-0000-0500-0000F604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271" name="Rectangle 1270">
                  <a:extLst>
                    <a:ext uri="{FF2B5EF4-FFF2-40B4-BE49-F238E27FC236}">
                      <a16:creationId xmlns:a16="http://schemas.microsoft.com/office/drawing/2014/main" xmlns="" id="{00000000-0008-0000-0500-0000F704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272" name="Straight Connector 1271">
                  <a:extLst>
                    <a:ext uri="{FF2B5EF4-FFF2-40B4-BE49-F238E27FC236}">
                      <a16:creationId xmlns:a16="http://schemas.microsoft.com/office/drawing/2014/main" xmlns="" id="{00000000-0008-0000-0500-0000F804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73" name="Straight Arrow Connector 1272">
                  <a:extLst>
                    <a:ext uri="{FF2B5EF4-FFF2-40B4-BE49-F238E27FC236}">
                      <a16:creationId xmlns:a16="http://schemas.microsoft.com/office/drawing/2014/main" xmlns="" id="{00000000-0008-0000-0500-0000F904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74" name="Straight Arrow Connector 1273">
                  <a:extLst>
                    <a:ext uri="{FF2B5EF4-FFF2-40B4-BE49-F238E27FC236}">
                      <a16:creationId xmlns:a16="http://schemas.microsoft.com/office/drawing/2014/main" xmlns="" id="{00000000-0008-0000-0500-0000FA04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75" name="Straight Arrow Connector 1274">
                  <a:extLst>
                    <a:ext uri="{FF2B5EF4-FFF2-40B4-BE49-F238E27FC236}">
                      <a16:creationId xmlns:a16="http://schemas.microsoft.com/office/drawing/2014/main" xmlns="" id="{00000000-0008-0000-0500-0000FB04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76" name="Straight Arrow Connector 1275">
                  <a:extLst>
                    <a:ext uri="{FF2B5EF4-FFF2-40B4-BE49-F238E27FC236}">
                      <a16:creationId xmlns:a16="http://schemas.microsoft.com/office/drawing/2014/main" xmlns="" id="{00000000-0008-0000-0500-0000FC04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277" name="Straight Arrow Connector 1276">
                  <a:extLst>
                    <a:ext uri="{FF2B5EF4-FFF2-40B4-BE49-F238E27FC236}">
                      <a16:creationId xmlns:a16="http://schemas.microsoft.com/office/drawing/2014/main" xmlns="" id="{00000000-0008-0000-0500-0000FD04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278" name="TextBox 1277">
                  <a:extLst>
                    <a:ext uri="{FF2B5EF4-FFF2-40B4-BE49-F238E27FC236}">
                      <a16:creationId xmlns:a16="http://schemas.microsoft.com/office/drawing/2014/main" xmlns="" id="{00000000-0008-0000-0500-0000FE04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279" name="TextBox 1278">
                  <a:extLst>
                    <a:ext uri="{FF2B5EF4-FFF2-40B4-BE49-F238E27FC236}">
                      <a16:creationId xmlns:a16="http://schemas.microsoft.com/office/drawing/2014/main" xmlns="" id="{00000000-0008-0000-0500-0000FF04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320</xdr:row>
      <xdr:rowOff>1265253</xdr:rowOff>
    </xdr:from>
    <xdr:to>
      <xdr:col>14</xdr:col>
      <xdr:colOff>552669</xdr:colOff>
      <xdr:row>320</xdr:row>
      <xdr:rowOff>2617259</xdr:rowOff>
    </xdr:to>
    <xdr:grpSp>
      <xdr:nvGrpSpPr>
        <xdr:cNvPr id="1280" name="Group 1279">
          <a:extLst>
            <a:ext uri="{FF2B5EF4-FFF2-40B4-BE49-F238E27FC236}">
              <a16:creationId xmlns:a16="http://schemas.microsoft.com/office/drawing/2014/main" xmlns="" id="{00000000-0008-0000-0500-000000050000}"/>
            </a:ext>
          </a:extLst>
        </xdr:cNvPr>
        <xdr:cNvGrpSpPr/>
      </xdr:nvGrpSpPr>
      <xdr:grpSpPr>
        <a:xfrm>
          <a:off x="7093169" y="120248378"/>
          <a:ext cx="5556250" cy="1352006"/>
          <a:chOff x="7082845" y="4077244"/>
          <a:chExt cx="4042355" cy="1352006"/>
        </a:xfrm>
      </xdr:grpSpPr>
      <xdr:grpSp>
        <xdr:nvGrpSpPr>
          <xdr:cNvPr id="1281" name="Group 1280">
            <a:extLst>
              <a:ext uri="{FF2B5EF4-FFF2-40B4-BE49-F238E27FC236}">
                <a16:creationId xmlns:a16="http://schemas.microsoft.com/office/drawing/2014/main" xmlns="" id="{00000000-0008-0000-0500-00000105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283" name="Straight Arrow Connector 1282">
              <a:extLst>
                <a:ext uri="{FF2B5EF4-FFF2-40B4-BE49-F238E27FC236}">
                  <a16:creationId xmlns:a16="http://schemas.microsoft.com/office/drawing/2014/main" xmlns="" id="{00000000-0008-0000-0500-00000305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84" name="Rectangle 1283">
              <a:extLst>
                <a:ext uri="{FF2B5EF4-FFF2-40B4-BE49-F238E27FC236}">
                  <a16:creationId xmlns:a16="http://schemas.microsoft.com/office/drawing/2014/main" xmlns="" id="{00000000-0008-0000-0500-00000405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85" name="Rectangle 1284">
              <a:extLst>
                <a:ext uri="{FF2B5EF4-FFF2-40B4-BE49-F238E27FC236}">
                  <a16:creationId xmlns:a16="http://schemas.microsoft.com/office/drawing/2014/main" xmlns="" id="{00000000-0008-0000-0500-00000505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286" name="Straight Connector 1285">
              <a:extLst>
                <a:ext uri="{FF2B5EF4-FFF2-40B4-BE49-F238E27FC236}">
                  <a16:creationId xmlns:a16="http://schemas.microsoft.com/office/drawing/2014/main" xmlns="" id="{00000000-0008-0000-0500-00000605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87" name="Straight Arrow Connector 1286">
              <a:extLst>
                <a:ext uri="{FF2B5EF4-FFF2-40B4-BE49-F238E27FC236}">
                  <a16:creationId xmlns:a16="http://schemas.microsoft.com/office/drawing/2014/main" xmlns="" id="{00000000-0008-0000-0500-00000705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88" name="Straight Arrow Connector 1287">
              <a:extLst>
                <a:ext uri="{FF2B5EF4-FFF2-40B4-BE49-F238E27FC236}">
                  <a16:creationId xmlns:a16="http://schemas.microsoft.com/office/drawing/2014/main" xmlns="" id="{00000000-0008-0000-0500-00000805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89" name="Straight Arrow Connector 1288">
              <a:extLst>
                <a:ext uri="{FF2B5EF4-FFF2-40B4-BE49-F238E27FC236}">
                  <a16:creationId xmlns:a16="http://schemas.microsoft.com/office/drawing/2014/main" xmlns="" id="{00000000-0008-0000-0500-00000905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90" name="Straight Arrow Connector 1289">
              <a:extLst>
                <a:ext uri="{FF2B5EF4-FFF2-40B4-BE49-F238E27FC236}">
                  <a16:creationId xmlns:a16="http://schemas.microsoft.com/office/drawing/2014/main" xmlns="" id="{00000000-0008-0000-0500-00000A05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91" name="Straight Arrow Connector 1290">
              <a:extLst>
                <a:ext uri="{FF2B5EF4-FFF2-40B4-BE49-F238E27FC236}">
                  <a16:creationId xmlns:a16="http://schemas.microsoft.com/office/drawing/2014/main" xmlns="" id="{00000000-0008-0000-0500-00000B05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92" name="TextBox 1291">
              <a:extLst>
                <a:ext uri="{FF2B5EF4-FFF2-40B4-BE49-F238E27FC236}">
                  <a16:creationId xmlns:a16="http://schemas.microsoft.com/office/drawing/2014/main" xmlns="" id="{00000000-0008-0000-0500-00000C05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282" name="TextBox 1281">
            <a:extLst>
              <a:ext uri="{FF2B5EF4-FFF2-40B4-BE49-F238E27FC236}">
                <a16:creationId xmlns:a16="http://schemas.microsoft.com/office/drawing/2014/main" xmlns="" id="{00000000-0008-0000-0500-00000205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320</xdr:row>
      <xdr:rowOff>2393950</xdr:rowOff>
    </xdr:from>
    <xdr:to>
      <xdr:col>13</xdr:col>
      <xdr:colOff>912503</xdr:colOff>
      <xdr:row>322</xdr:row>
      <xdr:rowOff>6553</xdr:rowOff>
    </xdr:to>
    <xdr:grpSp>
      <xdr:nvGrpSpPr>
        <xdr:cNvPr id="1293" name="Group 1292">
          <a:extLst>
            <a:ext uri="{FF2B5EF4-FFF2-40B4-BE49-F238E27FC236}">
              <a16:creationId xmlns:a16="http://schemas.microsoft.com/office/drawing/2014/main" xmlns="" id="{00000000-0008-0000-0500-00000D050000}"/>
            </a:ext>
          </a:extLst>
        </xdr:cNvPr>
        <xdr:cNvGrpSpPr/>
      </xdr:nvGrpSpPr>
      <xdr:grpSpPr>
        <a:xfrm>
          <a:off x="7027334" y="121377075"/>
          <a:ext cx="4854794" cy="1343228"/>
          <a:chOff x="10035379" y="4029075"/>
          <a:chExt cx="3046201" cy="1352006"/>
        </a:xfrm>
      </xdr:grpSpPr>
      <xdr:cxnSp macro="">
        <xdr:nvCxnSpPr>
          <xdr:cNvPr id="1294" name="Straight Connector 1293">
            <a:extLst>
              <a:ext uri="{FF2B5EF4-FFF2-40B4-BE49-F238E27FC236}">
                <a16:creationId xmlns:a16="http://schemas.microsoft.com/office/drawing/2014/main" xmlns="" id="{00000000-0008-0000-0500-00000E05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95" name="Straight Arrow Connector 1294">
            <a:extLst>
              <a:ext uri="{FF2B5EF4-FFF2-40B4-BE49-F238E27FC236}">
                <a16:creationId xmlns:a16="http://schemas.microsoft.com/office/drawing/2014/main" xmlns="" id="{00000000-0008-0000-0500-00000F05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296" name="Group 1295">
            <a:extLst>
              <a:ext uri="{FF2B5EF4-FFF2-40B4-BE49-F238E27FC236}">
                <a16:creationId xmlns:a16="http://schemas.microsoft.com/office/drawing/2014/main" xmlns="" id="{00000000-0008-0000-0500-00001005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297" name="Straight Arrow Connector 1296">
              <a:extLst>
                <a:ext uri="{FF2B5EF4-FFF2-40B4-BE49-F238E27FC236}">
                  <a16:creationId xmlns:a16="http://schemas.microsoft.com/office/drawing/2014/main" xmlns="" id="{00000000-0008-0000-0500-00001105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98" name="Rectangle 1297">
              <a:extLst>
                <a:ext uri="{FF2B5EF4-FFF2-40B4-BE49-F238E27FC236}">
                  <a16:creationId xmlns:a16="http://schemas.microsoft.com/office/drawing/2014/main" xmlns="" id="{00000000-0008-0000-0500-00001205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299" name="Rectangle 1298">
              <a:extLst>
                <a:ext uri="{FF2B5EF4-FFF2-40B4-BE49-F238E27FC236}">
                  <a16:creationId xmlns:a16="http://schemas.microsoft.com/office/drawing/2014/main" xmlns="" id="{00000000-0008-0000-0500-00001305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300" name="Straight Arrow Connector 1299">
              <a:extLst>
                <a:ext uri="{FF2B5EF4-FFF2-40B4-BE49-F238E27FC236}">
                  <a16:creationId xmlns:a16="http://schemas.microsoft.com/office/drawing/2014/main" xmlns="" id="{00000000-0008-0000-0500-00001405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01" name="Straight Arrow Connector 1300">
              <a:extLst>
                <a:ext uri="{FF2B5EF4-FFF2-40B4-BE49-F238E27FC236}">
                  <a16:creationId xmlns:a16="http://schemas.microsoft.com/office/drawing/2014/main" xmlns="" id="{00000000-0008-0000-0500-00001505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02" name="Straight Arrow Connector 1301">
              <a:extLst>
                <a:ext uri="{FF2B5EF4-FFF2-40B4-BE49-F238E27FC236}">
                  <a16:creationId xmlns:a16="http://schemas.microsoft.com/office/drawing/2014/main" xmlns="" id="{00000000-0008-0000-0500-00001605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03" name="Straight Arrow Connector 1302">
              <a:extLst>
                <a:ext uri="{FF2B5EF4-FFF2-40B4-BE49-F238E27FC236}">
                  <a16:creationId xmlns:a16="http://schemas.microsoft.com/office/drawing/2014/main" xmlns="" id="{00000000-0008-0000-0500-00001705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304" name="TextBox 1303">
              <a:extLst>
                <a:ext uri="{FF2B5EF4-FFF2-40B4-BE49-F238E27FC236}">
                  <a16:creationId xmlns:a16="http://schemas.microsoft.com/office/drawing/2014/main" xmlns="" id="{00000000-0008-0000-0500-00001805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305" name="TextBox 1304">
              <a:extLst>
                <a:ext uri="{FF2B5EF4-FFF2-40B4-BE49-F238E27FC236}">
                  <a16:creationId xmlns:a16="http://schemas.microsoft.com/office/drawing/2014/main" xmlns="" id="{00000000-0008-0000-0500-00001905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8</xdr:col>
      <xdr:colOff>238922</xdr:colOff>
      <xdr:row>370</xdr:row>
      <xdr:rowOff>179917</xdr:rowOff>
    </xdr:from>
    <xdr:to>
      <xdr:col>14</xdr:col>
      <xdr:colOff>298668</xdr:colOff>
      <xdr:row>370</xdr:row>
      <xdr:rowOff>1494367</xdr:rowOff>
    </xdr:to>
    <xdr:grpSp>
      <xdr:nvGrpSpPr>
        <xdr:cNvPr id="1306" name="Group 1305">
          <a:extLst>
            <a:ext uri="{FF2B5EF4-FFF2-40B4-BE49-F238E27FC236}">
              <a16:creationId xmlns:a16="http://schemas.microsoft.com/office/drawing/2014/main" xmlns="" id="{00000000-0008-0000-0500-00001A050000}"/>
            </a:ext>
          </a:extLst>
        </xdr:cNvPr>
        <xdr:cNvGrpSpPr/>
      </xdr:nvGrpSpPr>
      <xdr:grpSpPr>
        <a:xfrm>
          <a:off x="7096922" y="137133542"/>
          <a:ext cx="5298496" cy="1314450"/>
          <a:chOff x="8029575" y="2990850"/>
          <a:chExt cx="4095750" cy="1314450"/>
        </a:xfrm>
      </xdr:grpSpPr>
      <xdr:cxnSp macro="">
        <xdr:nvCxnSpPr>
          <xdr:cNvPr id="1307" name="Straight Arrow Connector 1306">
            <a:extLst>
              <a:ext uri="{FF2B5EF4-FFF2-40B4-BE49-F238E27FC236}">
                <a16:creationId xmlns:a16="http://schemas.microsoft.com/office/drawing/2014/main" xmlns="" id="{00000000-0008-0000-0500-00001B050000}"/>
              </a:ext>
            </a:extLst>
          </xdr:cNvPr>
          <xdr:cNvCxnSpPr/>
        </xdr:nvCxnSpPr>
        <xdr:spPr>
          <a:xfrm flipV="1">
            <a:off x="8229600" y="3800475"/>
            <a:ext cx="9525" cy="352426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308" name="Group 1307">
            <a:extLst>
              <a:ext uri="{FF2B5EF4-FFF2-40B4-BE49-F238E27FC236}">
                <a16:creationId xmlns:a16="http://schemas.microsoft.com/office/drawing/2014/main" xmlns="" id="{00000000-0008-0000-0500-00001C050000}"/>
              </a:ext>
            </a:extLst>
          </xdr:cNvPr>
          <xdr:cNvGrpSpPr/>
        </xdr:nvGrpSpPr>
        <xdr:grpSpPr>
          <a:xfrm>
            <a:off x="8029575" y="2990850"/>
            <a:ext cx="4095750" cy="1314450"/>
            <a:chOff x="8029575" y="2990850"/>
            <a:chExt cx="4095750" cy="1314450"/>
          </a:xfrm>
        </xdr:grpSpPr>
        <xdr:cxnSp macro="">
          <xdr:nvCxnSpPr>
            <xdr:cNvPr id="1309" name="Straight Connector 1308">
              <a:extLst>
                <a:ext uri="{FF2B5EF4-FFF2-40B4-BE49-F238E27FC236}">
                  <a16:creationId xmlns:a16="http://schemas.microsoft.com/office/drawing/2014/main" xmlns="" id="{00000000-0008-0000-0500-00001D050000}"/>
                </a:ext>
              </a:extLst>
            </xdr:cNvPr>
            <xdr:cNvCxnSpPr/>
          </xdr:nvCxnSpPr>
          <xdr:spPr>
            <a:xfrm flipH="1" flipV="1">
              <a:off x="10801350" y="3448050"/>
              <a:ext cx="238126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1310" name="Group 1309">
              <a:extLst>
                <a:ext uri="{FF2B5EF4-FFF2-40B4-BE49-F238E27FC236}">
                  <a16:creationId xmlns:a16="http://schemas.microsoft.com/office/drawing/2014/main" xmlns="" id="{00000000-0008-0000-0500-00001E050000}"/>
                </a:ext>
              </a:extLst>
            </xdr:cNvPr>
            <xdr:cNvGrpSpPr/>
          </xdr:nvGrpSpPr>
          <xdr:grpSpPr>
            <a:xfrm>
              <a:off x="8029575" y="2990850"/>
              <a:ext cx="4095750" cy="1314450"/>
              <a:chOff x="8029575" y="2990850"/>
              <a:chExt cx="4095750" cy="1314450"/>
            </a:xfrm>
          </xdr:grpSpPr>
          <xdr:sp macro="" textlink="">
            <xdr:nvSpPr>
              <xdr:cNvPr id="1311" name="Rectangle 1310">
                <a:extLst>
                  <a:ext uri="{FF2B5EF4-FFF2-40B4-BE49-F238E27FC236}">
                    <a16:creationId xmlns:a16="http://schemas.microsoft.com/office/drawing/2014/main" xmlns="" id="{00000000-0008-0000-0500-00001F050000}"/>
                  </a:ext>
                </a:extLst>
              </xdr:cNvPr>
              <xdr:cNvSpPr/>
            </xdr:nvSpPr>
            <xdr:spPr>
              <a:xfrm>
                <a:off x="8315325" y="3038475"/>
                <a:ext cx="2476500" cy="390525"/>
              </a:xfrm>
              <a:prstGeom prst="rect">
                <a:avLst/>
              </a:prstGeom>
              <a:noFill/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grpSp>
            <xdr:nvGrpSpPr>
              <xdr:cNvPr id="1312" name="Group 1311">
                <a:extLst>
                  <a:ext uri="{FF2B5EF4-FFF2-40B4-BE49-F238E27FC236}">
                    <a16:creationId xmlns:a16="http://schemas.microsoft.com/office/drawing/2014/main" xmlns="" id="{00000000-0008-0000-0500-000020050000}"/>
                  </a:ext>
                </a:extLst>
              </xdr:cNvPr>
              <xdr:cNvGrpSpPr/>
            </xdr:nvGrpSpPr>
            <xdr:grpSpPr>
              <a:xfrm>
                <a:off x="8029575" y="2990850"/>
                <a:ext cx="4095750" cy="1314450"/>
                <a:chOff x="8029575" y="2990850"/>
                <a:chExt cx="4095750" cy="1314450"/>
              </a:xfrm>
            </xdr:grpSpPr>
            <xdr:sp macro="" textlink="">
              <xdr:nvSpPr>
                <xdr:cNvPr id="1313" name="Rectangle 1312">
                  <a:extLst>
                    <a:ext uri="{FF2B5EF4-FFF2-40B4-BE49-F238E27FC236}">
                      <a16:creationId xmlns:a16="http://schemas.microsoft.com/office/drawing/2014/main" xmlns="" id="{00000000-0008-0000-0500-000021050000}"/>
                    </a:ext>
                  </a:extLst>
                </xdr:cNvPr>
                <xdr:cNvSpPr/>
              </xdr:nvSpPr>
              <xdr:spPr>
                <a:xfrm>
                  <a:off x="8029575" y="3028950"/>
                  <a:ext cx="3019425" cy="742950"/>
                </a:xfrm>
                <a:prstGeom prst="rect">
                  <a:avLst/>
                </a:prstGeom>
                <a:noFill/>
                <a:ln w="28575">
                  <a:solidFill>
                    <a:schemeClr val="tx1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CA" sz="1100"/>
                </a:p>
              </xdr:txBody>
            </xdr:sp>
            <xdr:cxnSp macro="">
              <xdr:nvCxnSpPr>
                <xdr:cNvPr id="1314" name="Straight Connector 1313">
                  <a:extLst>
                    <a:ext uri="{FF2B5EF4-FFF2-40B4-BE49-F238E27FC236}">
                      <a16:creationId xmlns:a16="http://schemas.microsoft.com/office/drawing/2014/main" xmlns="" id="{00000000-0008-0000-0500-000022050000}"/>
                    </a:ext>
                  </a:extLst>
                </xdr:cNvPr>
                <xdr:cNvCxnSpPr/>
              </xdr:nvCxnSpPr>
              <xdr:spPr>
                <a:xfrm flipV="1">
                  <a:off x="8048625" y="3419475"/>
                  <a:ext cx="285750" cy="333376"/>
                </a:xfrm>
                <a:prstGeom prst="line">
                  <a:avLst/>
                </a:prstGeom>
                <a:ln w="28575">
                  <a:solidFill>
                    <a:schemeClr val="tx1"/>
                  </a:solidFill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315" name="Straight Arrow Connector 1314">
                  <a:extLst>
                    <a:ext uri="{FF2B5EF4-FFF2-40B4-BE49-F238E27FC236}">
                      <a16:creationId xmlns:a16="http://schemas.microsoft.com/office/drawing/2014/main" xmlns="" id="{00000000-0008-0000-0500-000023050000}"/>
                    </a:ext>
                  </a:extLst>
                </xdr:cNvPr>
                <xdr:cNvCxnSpPr/>
              </xdr:nvCxnSpPr>
              <xdr:spPr>
                <a:xfrm>
                  <a:off x="8286750" y="3962400"/>
                  <a:ext cx="2428875" cy="0"/>
                </a:xfrm>
                <a:prstGeom prst="straightConnector1">
                  <a:avLst/>
                </a:prstGeom>
                <a:ln w="19050">
                  <a:solidFill>
                    <a:sysClr val="windowText" lastClr="000000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316" name="Straight Arrow Connector 1315">
                  <a:extLst>
                    <a:ext uri="{FF2B5EF4-FFF2-40B4-BE49-F238E27FC236}">
                      <a16:creationId xmlns:a16="http://schemas.microsoft.com/office/drawing/2014/main" xmlns="" id="{00000000-0008-0000-0500-000024050000}"/>
                    </a:ext>
                  </a:extLst>
                </xdr:cNvPr>
                <xdr:cNvCxnSpPr/>
              </xdr:nvCxnSpPr>
              <xdr:spPr>
                <a:xfrm flipH="1" flipV="1">
                  <a:off x="11430001" y="2990850"/>
                  <a:ext cx="19049" cy="504825"/>
                </a:xfrm>
                <a:prstGeom prst="straightConnector1">
                  <a:avLst/>
                </a:prstGeom>
                <a:ln w="28575">
                  <a:solidFill>
                    <a:schemeClr val="tx1"/>
                  </a:solidFill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317" name="Straight Arrow Connector 1316">
                  <a:extLst>
                    <a:ext uri="{FF2B5EF4-FFF2-40B4-BE49-F238E27FC236}">
                      <a16:creationId xmlns:a16="http://schemas.microsoft.com/office/drawing/2014/main" xmlns="" id="{00000000-0008-0000-0500-000025050000}"/>
                    </a:ext>
                  </a:extLst>
                </xdr:cNvPr>
                <xdr:cNvCxnSpPr/>
              </xdr:nvCxnSpPr>
              <xdr:spPr>
                <a:xfrm flipV="1">
                  <a:off x="10791825" y="3829050"/>
                  <a:ext cx="0" cy="34290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318" name="Straight Arrow Connector 1317">
                  <a:extLst>
                    <a:ext uri="{FF2B5EF4-FFF2-40B4-BE49-F238E27FC236}">
                      <a16:creationId xmlns:a16="http://schemas.microsoft.com/office/drawing/2014/main" xmlns="" id="{00000000-0008-0000-0500-000026050000}"/>
                    </a:ext>
                  </a:extLst>
                </xdr:cNvPr>
                <xdr:cNvCxnSpPr/>
              </xdr:nvCxnSpPr>
              <xdr:spPr>
                <a:xfrm>
                  <a:off x="11210925" y="3019425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cxnSp macro="">
              <xdr:nvCxnSpPr>
                <xdr:cNvPr id="1319" name="Straight Arrow Connector 1318">
                  <a:extLst>
                    <a:ext uri="{FF2B5EF4-FFF2-40B4-BE49-F238E27FC236}">
                      <a16:creationId xmlns:a16="http://schemas.microsoft.com/office/drawing/2014/main" xmlns="" id="{00000000-0008-0000-0500-000027050000}"/>
                    </a:ext>
                  </a:extLst>
                </xdr:cNvPr>
                <xdr:cNvCxnSpPr/>
              </xdr:nvCxnSpPr>
              <xdr:spPr>
                <a:xfrm>
                  <a:off x="11172825" y="3467100"/>
                  <a:ext cx="609600" cy="0"/>
                </a:xfrm>
                <a:prstGeom prst="straightConnector1">
                  <a:avLst/>
                </a:prstGeom>
                <a:ln>
                  <a:headEnd type="triangle"/>
                  <a:tailEnd type="triangle"/>
                </a:ln>
              </xdr:spPr>
              <xdr:style>
                <a:lnRef idx="1">
                  <a:schemeClr val="accent1"/>
                </a:lnRef>
                <a:fillRef idx="0">
                  <a:schemeClr val="accent1"/>
                </a:fillRef>
                <a:effectRef idx="0">
                  <a:schemeClr val="accent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320" name="TextBox 1319">
                  <a:extLst>
                    <a:ext uri="{FF2B5EF4-FFF2-40B4-BE49-F238E27FC236}">
                      <a16:creationId xmlns:a16="http://schemas.microsoft.com/office/drawing/2014/main" xmlns="" id="{00000000-0008-0000-0500-000028050000}"/>
                    </a:ext>
                  </a:extLst>
                </xdr:cNvPr>
                <xdr:cNvSpPr txBox="1"/>
              </xdr:nvSpPr>
              <xdr:spPr>
                <a:xfrm>
                  <a:off x="9286875" y="397192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W</a:t>
                  </a:r>
                </a:p>
              </xdr:txBody>
            </xdr:sp>
            <xdr:sp macro="" textlink="">
              <xdr:nvSpPr>
                <xdr:cNvPr id="1321" name="TextBox 1320">
                  <a:extLst>
                    <a:ext uri="{FF2B5EF4-FFF2-40B4-BE49-F238E27FC236}">
                      <a16:creationId xmlns:a16="http://schemas.microsoft.com/office/drawing/2014/main" xmlns="" id="{00000000-0008-0000-0500-000029050000}"/>
                    </a:ext>
                  </a:extLst>
                </xdr:cNvPr>
                <xdr:cNvSpPr txBox="1"/>
              </xdr:nvSpPr>
              <xdr:spPr>
                <a:xfrm>
                  <a:off x="11449050" y="3076575"/>
                  <a:ext cx="676275" cy="333375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r>
                    <a:rPr lang="en-CA" sz="1600" b="1"/>
                    <a:t>D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8</xdr:col>
      <xdr:colOff>235169</xdr:colOff>
      <xdr:row>370</xdr:row>
      <xdr:rowOff>1265253</xdr:rowOff>
    </xdr:from>
    <xdr:to>
      <xdr:col>14</xdr:col>
      <xdr:colOff>552669</xdr:colOff>
      <xdr:row>370</xdr:row>
      <xdr:rowOff>2617259</xdr:rowOff>
    </xdr:to>
    <xdr:grpSp>
      <xdr:nvGrpSpPr>
        <xdr:cNvPr id="1322" name="Group 1321">
          <a:extLst>
            <a:ext uri="{FF2B5EF4-FFF2-40B4-BE49-F238E27FC236}">
              <a16:creationId xmlns:a16="http://schemas.microsoft.com/office/drawing/2014/main" xmlns="" id="{00000000-0008-0000-0500-00002A050000}"/>
            </a:ext>
          </a:extLst>
        </xdr:cNvPr>
        <xdr:cNvGrpSpPr/>
      </xdr:nvGrpSpPr>
      <xdr:grpSpPr>
        <a:xfrm>
          <a:off x="7093169" y="138218878"/>
          <a:ext cx="5556250" cy="1352006"/>
          <a:chOff x="7082845" y="4077244"/>
          <a:chExt cx="4042355" cy="1352006"/>
        </a:xfrm>
      </xdr:grpSpPr>
      <xdr:grpSp>
        <xdr:nvGrpSpPr>
          <xdr:cNvPr id="1323" name="Group 1322">
            <a:extLst>
              <a:ext uri="{FF2B5EF4-FFF2-40B4-BE49-F238E27FC236}">
                <a16:creationId xmlns:a16="http://schemas.microsoft.com/office/drawing/2014/main" xmlns="" id="{00000000-0008-0000-0500-00002B050000}"/>
              </a:ext>
            </a:extLst>
          </xdr:cNvPr>
          <xdr:cNvGrpSpPr/>
        </xdr:nvGrpSpPr>
        <xdr:grpSpPr>
          <a:xfrm>
            <a:off x="7082845" y="4077244"/>
            <a:ext cx="3737555" cy="1352006"/>
            <a:chOff x="7029451" y="4114800"/>
            <a:chExt cx="3790949" cy="1314450"/>
          </a:xfrm>
        </xdr:grpSpPr>
        <xdr:cxnSp macro="">
          <xdr:nvCxnSpPr>
            <xdr:cNvPr id="1325" name="Straight Arrow Connector 1324">
              <a:extLst>
                <a:ext uri="{FF2B5EF4-FFF2-40B4-BE49-F238E27FC236}">
                  <a16:creationId xmlns:a16="http://schemas.microsoft.com/office/drawing/2014/main" xmlns="" id="{00000000-0008-0000-0500-00002D050000}"/>
                </a:ext>
              </a:extLst>
            </xdr:cNvPr>
            <xdr:cNvCxnSpPr/>
          </xdr:nvCxnSpPr>
          <xdr:spPr>
            <a:xfrm flipV="1">
              <a:off x="7219950" y="4924425"/>
              <a:ext cx="9525" cy="3524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326" name="Rectangle 1325">
              <a:extLst>
                <a:ext uri="{FF2B5EF4-FFF2-40B4-BE49-F238E27FC236}">
                  <a16:creationId xmlns:a16="http://schemas.microsoft.com/office/drawing/2014/main" xmlns="" id="{00000000-0008-0000-0500-00002E050000}"/>
                </a:ext>
              </a:extLst>
            </xdr:cNvPr>
            <xdr:cNvSpPr/>
          </xdr:nvSpPr>
          <xdr:spPr>
            <a:xfrm>
              <a:off x="7305675" y="4162425"/>
              <a:ext cx="2476500" cy="390525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327" name="Rectangle 1326">
              <a:extLst>
                <a:ext uri="{FF2B5EF4-FFF2-40B4-BE49-F238E27FC236}">
                  <a16:creationId xmlns:a16="http://schemas.microsoft.com/office/drawing/2014/main" xmlns="" id="{00000000-0008-0000-0500-00002F050000}"/>
                </a:ext>
              </a:extLst>
            </xdr:cNvPr>
            <xdr:cNvSpPr/>
          </xdr:nvSpPr>
          <xdr:spPr>
            <a:xfrm>
              <a:off x="7029451" y="4152900"/>
              <a:ext cx="2762250" cy="742950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328" name="Straight Connector 1327">
              <a:extLst>
                <a:ext uri="{FF2B5EF4-FFF2-40B4-BE49-F238E27FC236}">
                  <a16:creationId xmlns:a16="http://schemas.microsoft.com/office/drawing/2014/main" xmlns="" id="{00000000-0008-0000-0500-000030050000}"/>
                </a:ext>
              </a:extLst>
            </xdr:cNvPr>
            <xdr:cNvCxnSpPr/>
          </xdr:nvCxnSpPr>
          <xdr:spPr>
            <a:xfrm flipV="1">
              <a:off x="7048500" y="4543425"/>
              <a:ext cx="285750" cy="333376"/>
            </a:xfrm>
            <a:prstGeom prst="line">
              <a:avLst/>
            </a:prstGeom>
            <a:ln w="28575">
              <a:solidFill>
                <a:schemeClr val="tx1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29" name="Straight Arrow Connector 1328">
              <a:extLst>
                <a:ext uri="{FF2B5EF4-FFF2-40B4-BE49-F238E27FC236}">
                  <a16:creationId xmlns:a16="http://schemas.microsoft.com/office/drawing/2014/main" xmlns="" id="{00000000-0008-0000-0500-000031050000}"/>
                </a:ext>
              </a:extLst>
            </xdr:cNvPr>
            <xdr:cNvCxnSpPr/>
          </xdr:nvCxnSpPr>
          <xdr:spPr>
            <a:xfrm>
              <a:off x="7286625" y="5086350"/>
              <a:ext cx="2428875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30" name="Straight Arrow Connector 1329">
              <a:extLst>
                <a:ext uri="{FF2B5EF4-FFF2-40B4-BE49-F238E27FC236}">
                  <a16:creationId xmlns:a16="http://schemas.microsoft.com/office/drawing/2014/main" xmlns="" id="{00000000-0008-0000-0500-000032050000}"/>
                </a:ext>
              </a:extLst>
            </xdr:cNvPr>
            <xdr:cNvCxnSpPr/>
          </xdr:nvCxnSpPr>
          <xdr:spPr>
            <a:xfrm flipH="1" flipV="1">
              <a:off x="10429876" y="4114800"/>
              <a:ext cx="19049" cy="504825"/>
            </a:xfrm>
            <a:prstGeom prst="straightConnector1">
              <a:avLst/>
            </a:prstGeom>
            <a:ln w="28575">
              <a:solidFill>
                <a:schemeClr val="tx1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31" name="Straight Arrow Connector 1330">
              <a:extLst>
                <a:ext uri="{FF2B5EF4-FFF2-40B4-BE49-F238E27FC236}">
                  <a16:creationId xmlns:a16="http://schemas.microsoft.com/office/drawing/2014/main" xmlns="" id="{00000000-0008-0000-0500-000033050000}"/>
                </a:ext>
              </a:extLst>
            </xdr:cNvPr>
            <xdr:cNvCxnSpPr/>
          </xdr:nvCxnSpPr>
          <xdr:spPr>
            <a:xfrm flipV="1">
              <a:off x="9791700" y="4953000"/>
              <a:ext cx="0" cy="34290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32" name="Straight Arrow Connector 1331">
              <a:extLst>
                <a:ext uri="{FF2B5EF4-FFF2-40B4-BE49-F238E27FC236}">
                  <a16:creationId xmlns:a16="http://schemas.microsoft.com/office/drawing/2014/main" xmlns="" id="{00000000-0008-0000-0500-000034050000}"/>
                </a:ext>
              </a:extLst>
            </xdr:cNvPr>
            <xdr:cNvCxnSpPr/>
          </xdr:nvCxnSpPr>
          <xdr:spPr>
            <a:xfrm>
              <a:off x="10210800" y="4143375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33" name="Straight Arrow Connector 1332">
              <a:extLst>
                <a:ext uri="{FF2B5EF4-FFF2-40B4-BE49-F238E27FC236}">
                  <a16:creationId xmlns:a16="http://schemas.microsoft.com/office/drawing/2014/main" xmlns="" id="{00000000-0008-0000-0500-000035050000}"/>
                </a:ext>
              </a:extLst>
            </xdr:cNvPr>
            <xdr:cNvCxnSpPr/>
          </xdr:nvCxnSpPr>
          <xdr:spPr>
            <a:xfrm>
              <a:off x="10172700" y="4591050"/>
              <a:ext cx="609600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334" name="TextBox 1333">
              <a:extLst>
                <a:ext uri="{FF2B5EF4-FFF2-40B4-BE49-F238E27FC236}">
                  <a16:creationId xmlns:a16="http://schemas.microsoft.com/office/drawing/2014/main" xmlns="" id="{00000000-0008-0000-0500-000036050000}"/>
                </a:ext>
              </a:extLst>
            </xdr:cNvPr>
            <xdr:cNvSpPr txBox="1"/>
          </xdr:nvSpPr>
          <xdr:spPr>
            <a:xfrm>
              <a:off x="8286750" y="5095875"/>
              <a:ext cx="676275" cy="33337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</xdr:grpSp>
      <xdr:sp macro="" textlink="">
        <xdr:nvSpPr>
          <xdr:cNvPr id="1324" name="TextBox 1323">
            <a:extLst>
              <a:ext uri="{FF2B5EF4-FFF2-40B4-BE49-F238E27FC236}">
                <a16:creationId xmlns:a16="http://schemas.microsoft.com/office/drawing/2014/main" xmlns="" id="{00000000-0008-0000-0500-00002C050000}"/>
              </a:ext>
            </a:extLst>
          </xdr:cNvPr>
          <xdr:cNvSpPr txBox="1"/>
        </xdr:nvSpPr>
        <xdr:spPr>
          <a:xfrm>
            <a:off x="10458450" y="4191001"/>
            <a:ext cx="666750" cy="3429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600" b="1"/>
              <a:t>D</a:t>
            </a:r>
          </a:p>
        </xdr:txBody>
      </xdr:sp>
    </xdr:grpSp>
    <xdr:clientData/>
  </xdr:twoCellAnchor>
  <xdr:twoCellAnchor>
    <xdr:from>
      <xdr:col>8</xdr:col>
      <xdr:colOff>169334</xdr:colOff>
      <xdr:row>370</xdr:row>
      <xdr:rowOff>2393950</xdr:rowOff>
    </xdr:from>
    <xdr:to>
      <xdr:col>13</xdr:col>
      <xdr:colOff>912503</xdr:colOff>
      <xdr:row>372</xdr:row>
      <xdr:rowOff>6553</xdr:rowOff>
    </xdr:to>
    <xdr:grpSp>
      <xdr:nvGrpSpPr>
        <xdr:cNvPr id="1335" name="Group 1334">
          <a:extLst>
            <a:ext uri="{FF2B5EF4-FFF2-40B4-BE49-F238E27FC236}">
              <a16:creationId xmlns:a16="http://schemas.microsoft.com/office/drawing/2014/main" xmlns="" id="{00000000-0008-0000-0500-000037050000}"/>
            </a:ext>
          </a:extLst>
        </xdr:cNvPr>
        <xdr:cNvGrpSpPr/>
      </xdr:nvGrpSpPr>
      <xdr:grpSpPr>
        <a:xfrm>
          <a:off x="7027334" y="139347575"/>
          <a:ext cx="4854794" cy="1343228"/>
          <a:chOff x="10035379" y="4029075"/>
          <a:chExt cx="3046201" cy="1352006"/>
        </a:xfrm>
      </xdr:grpSpPr>
      <xdr:cxnSp macro="">
        <xdr:nvCxnSpPr>
          <xdr:cNvPr id="1336" name="Straight Connector 1335">
            <a:extLst>
              <a:ext uri="{FF2B5EF4-FFF2-40B4-BE49-F238E27FC236}">
                <a16:creationId xmlns:a16="http://schemas.microsoft.com/office/drawing/2014/main" xmlns="" id="{00000000-0008-0000-0500-000038050000}"/>
              </a:ext>
            </a:extLst>
          </xdr:cNvPr>
          <xdr:cNvCxnSpPr/>
        </xdr:nvCxnSpPr>
        <xdr:spPr>
          <a:xfrm flipH="1" flipV="1">
            <a:off x="12010387" y="4469948"/>
            <a:ext cx="381638" cy="340177"/>
          </a:xfrm>
          <a:prstGeom prst="line">
            <a:avLst/>
          </a:prstGeom>
          <a:ln w="28575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37" name="Straight Arrow Connector 1336">
            <a:extLst>
              <a:ext uri="{FF2B5EF4-FFF2-40B4-BE49-F238E27FC236}">
                <a16:creationId xmlns:a16="http://schemas.microsoft.com/office/drawing/2014/main" xmlns="" id="{00000000-0008-0000-0500-000039050000}"/>
              </a:ext>
            </a:extLst>
          </xdr:cNvPr>
          <xdr:cNvCxnSpPr/>
        </xdr:nvCxnSpPr>
        <xdr:spPr>
          <a:xfrm flipH="1" flipV="1">
            <a:off x="12536420" y="4029075"/>
            <a:ext cx="14842" cy="519249"/>
          </a:xfrm>
          <a:prstGeom prst="straightConnector1">
            <a:avLst/>
          </a:prstGeom>
          <a:ln w="28575">
            <a:solidFill>
              <a:schemeClr val="tx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1338" name="Group 1337">
            <a:extLst>
              <a:ext uri="{FF2B5EF4-FFF2-40B4-BE49-F238E27FC236}">
                <a16:creationId xmlns:a16="http://schemas.microsoft.com/office/drawing/2014/main" xmlns="" id="{00000000-0008-0000-0500-00003A050000}"/>
              </a:ext>
            </a:extLst>
          </xdr:cNvPr>
          <xdr:cNvGrpSpPr/>
        </xdr:nvGrpSpPr>
        <xdr:grpSpPr>
          <a:xfrm>
            <a:off x="10035379" y="4058466"/>
            <a:ext cx="3046201" cy="1322615"/>
            <a:chOff x="10035379" y="4058466"/>
            <a:chExt cx="3046201" cy="1322615"/>
          </a:xfrm>
        </xdr:grpSpPr>
        <xdr:cxnSp macro="">
          <xdr:nvCxnSpPr>
            <xdr:cNvPr id="1339" name="Straight Arrow Connector 1338">
              <a:extLst>
                <a:ext uri="{FF2B5EF4-FFF2-40B4-BE49-F238E27FC236}">
                  <a16:creationId xmlns:a16="http://schemas.microsoft.com/office/drawing/2014/main" xmlns="" id="{00000000-0008-0000-0500-00003B050000}"/>
                </a:ext>
              </a:extLst>
            </xdr:cNvPr>
            <xdr:cNvCxnSpPr/>
          </xdr:nvCxnSpPr>
          <xdr:spPr>
            <a:xfrm flipV="1">
              <a:off x="10035379" y="4861832"/>
              <a:ext cx="7421" cy="36249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340" name="Rectangle 1339">
              <a:extLst>
                <a:ext uri="{FF2B5EF4-FFF2-40B4-BE49-F238E27FC236}">
                  <a16:creationId xmlns:a16="http://schemas.microsoft.com/office/drawing/2014/main" xmlns="" id="{00000000-0008-0000-0500-00003C050000}"/>
                </a:ext>
              </a:extLst>
            </xdr:cNvPr>
            <xdr:cNvSpPr/>
          </xdr:nvSpPr>
          <xdr:spPr>
            <a:xfrm>
              <a:off x="10102172" y="4078061"/>
              <a:ext cx="1929586" cy="401683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341" name="Rectangle 1340">
              <a:extLst>
                <a:ext uri="{FF2B5EF4-FFF2-40B4-BE49-F238E27FC236}">
                  <a16:creationId xmlns:a16="http://schemas.microsoft.com/office/drawing/2014/main" xmlns="" id="{00000000-0008-0000-0500-00003D050000}"/>
                </a:ext>
              </a:extLst>
            </xdr:cNvPr>
            <xdr:cNvSpPr/>
          </xdr:nvSpPr>
          <xdr:spPr>
            <a:xfrm>
              <a:off x="10106025" y="4068264"/>
              <a:ext cx="2285999" cy="764177"/>
            </a:xfrm>
            <a:prstGeom prst="rect">
              <a:avLst/>
            </a:prstGeom>
            <a:noFill/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cxnSp macro="">
          <xdr:nvCxnSpPr>
            <xdr:cNvPr id="1342" name="Straight Arrow Connector 1341">
              <a:extLst>
                <a:ext uri="{FF2B5EF4-FFF2-40B4-BE49-F238E27FC236}">
                  <a16:creationId xmlns:a16="http://schemas.microsoft.com/office/drawing/2014/main" xmlns="" id="{00000000-0008-0000-0500-00003E050000}"/>
                </a:ext>
              </a:extLst>
            </xdr:cNvPr>
            <xdr:cNvCxnSpPr/>
          </xdr:nvCxnSpPr>
          <xdr:spPr>
            <a:xfrm>
              <a:off x="10087329" y="5028384"/>
              <a:ext cx="1892479" cy="0"/>
            </a:xfrm>
            <a:prstGeom prst="straightConnector1">
              <a:avLst/>
            </a:prstGeom>
            <a:ln w="19050">
              <a:solidFill>
                <a:sysClr val="windowText" lastClr="000000"/>
              </a:solidFill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43" name="Straight Arrow Connector 1342">
              <a:extLst>
                <a:ext uri="{FF2B5EF4-FFF2-40B4-BE49-F238E27FC236}">
                  <a16:creationId xmlns:a16="http://schemas.microsoft.com/office/drawing/2014/main" xmlns="" id="{00000000-0008-0000-0500-00003F050000}"/>
                </a:ext>
              </a:extLst>
            </xdr:cNvPr>
            <xdr:cNvCxnSpPr/>
          </xdr:nvCxnSpPr>
          <xdr:spPr>
            <a:xfrm flipV="1">
              <a:off x="12039180" y="4891224"/>
              <a:ext cx="0" cy="352697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44" name="Straight Arrow Connector 1343">
              <a:extLst>
                <a:ext uri="{FF2B5EF4-FFF2-40B4-BE49-F238E27FC236}">
                  <a16:creationId xmlns:a16="http://schemas.microsoft.com/office/drawing/2014/main" xmlns="" id="{00000000-0008-0000-0500-000040050000}"/>
                </a:ext>
              </a:extLst>
            </xdr:cNvPr>
            <xdr:cNvCxnSpPr/>
          </xdr:nvCxnSpPr>
          <xdr:spPr>
            <a:xfrm>
              <a:off x="12365725" y="4058466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345" name="Straight Arrow Connector 1344">
              <a:extLst>
                <a:ext uri="{FF2B5EF4-FFF2-40B4-BE49-F238E27FC236}">
                  <a16:creationId xmlns:a16="http://schemas.microsoft.com/office/drawing/2014/main" xmlns="" id="{00000000-0008-0000-0500-000041050000}"/>
                </a:ext>
              </a:extLst>
            </xdr:cNvPr>
            <xdr:cNvCxnSpPr/>
          </xdr:nvCxnSpPr>
          <xdr:spPr>
            <a:xfrm>
              <a:off x="12336039" y="4518932"/>
              <a:ext cx="474975" cy="0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346" name="TextBox 1345">
              <a:extLst>
                <a:ext uri="{FF2B5EF4-FFF2-40B4-BE49-F238E27FC236}">
                  <a16:creationId xmlns:a16="http://schemas.microsoft.com/office/drawing/2014/main" xmlns="" id="{00000000-0008-0000-0500-000042050000}"/>
                </a:ext>
              </a:extLst>
            </xdr:cNvPr>
            <xdr:cNvSpPr txBox="1"/>
          </xdr:nvSpPr>
          <xdr:spPr>
            <a:xfrm>
              <a:off x="10866585" y="5038181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W</a:t>
              </a:r>
            </a:p>
          </xdr:txBody>
        </xdr:sp>
        <xdr:sp macro="" textlink="">
          <xdr:nvSpPr>
            <xdr:cNvPr id="1347" name="TextBox 1346">
              <a:extLst>
                <a:ext uri="{FF2B5EF4-FFF2-40B4-BE49-F238E27FC236}">
                  <a16:creationId xmlns:a16="http://schemas.microsoft.com/office/drawing/2014/main" xmlns="" id="{00000000-0008-0000-0500-000043050000}"/>
                </a:ext>
              </a:extLst>
            </xdr:cNvPr>
            <xdr:cNvSpPr txBox="1"/>
          </xdr:nvSpPr>
          <xdr:spPr>
            <a:xfrm>
              <a:off x="12554655" y="4142832"/>
              <a:ext cx="526925" cy="3429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600" b="1"/>
                <a:t>D</a:t>
              </a:r>
            </a:p>
          </xdr:txBody>
        </xdr:sp>
      </xdr:grpSp>
    </xdr:grpSp>
    <xdr:clientData/>
  </xdr:twoCellAnchor>
  <xdr:twoCellAnchor>
    <xdr:from>
      <xdr:col>12</xdr:col>
      <xdr:colOff>22412</xdr:colOff>
      <xdr:row>24</xdr:row>
      <xdr:rowOff>100853</xdr:rowOff>
    </xdr:from>
    <xdr:to>
      <xdr:col>15</xdr:col>
      <xdr:colOff>440268</xdr:colOff>
      <xdr:row>25</xdr:row>
      <xdr:rowOff>149413</xdr:rowOff>
    </xdr:to>
    <xdr:grpSp>
      <xdr:nvGrpSpPr>
        <xdr:cNvPr id="1348" name="Group 1347">
          <a:extLst>
            <a:ext uri="{FF2B5EF4-FFF2-40B4-BE49-F238E27FC236}">
              <a16:creationId xmlns:a16="http://schemas.microsoft.com/office/drawing/2014/main" xmlns="" id="{00000000-0008-0000-0500-000044050000}"/>
            </a:ext>
          </a:extLst>
        </xdr:cNvPr>
        <xdr:cNvGrpSpPr/>
      </xdr:nvGrpSpPr>
      <xdr:grpSpPr>
        <a:xfrm>
          <a:off x="10341162" y="9387728"/>
          <a:ext cx="2846731" cy="318435"/>
          <a:chOff x="7550149" y="126629583"/>
          <a:chExt cx="2789768" cy="317501"/>
        </a:xfrm>
      </xdr:grpSpPr>
      <xdr:sp macro="" textlink="">
        <xdr:nvSpPr>
          <xdr:cNvPr id="1349" name="Oval 1348">
            <a:extLst>
              <a:ext uri="{FF2B5EF4-FFF2-40B4-BE49-F238E27FC236}">
                <a16:creationId xmlns:a16="http://schemas.microsoft.com/office/drawing/2014/main" xmlns="" id="{00000000-0008-0000-0500-000045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0" name="Oval 1349">
            <a:extLst>
              <a:ext uri="{FF2B5EF4-FFF2-40B4-BE49-F238E27FC236}">
                <a16:creationId xmlns:a16="http://schemas.microsoft.com/office/drawing/2014/main" xmlns="" id="{00000000-0008-0000-0500-000046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1" name="Oval 1350">
            <a:extLst>
              <a:ext uri="{FF2B5EF4-FFF2-40B4-BE49-F238E27FC236}">
                <a16:creationId xmlns:a16="http://schemas.microsoft.com/office/drawing/2014/main" xmlns="" id="{00000000-0008-0000-0500-000047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2" name="Oval 1351">
            <a:extLst>
              <a:ext uri="{FF2B5EF4-FFF2-40B4-BE49-F238E27FC236}">
                <a16:creationId xmlns:a16="http://schemas.microsoft.com/office/drawing/2014/main" xmlns="" id="{00000000-0008-0000-0500-000048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3" name="Oval 1352">
            <a:extLst>
              <a:ext uri="{FF2B5EF4-FFF2-40B4-BE49-F238E27FC236}">
                <a16:creationId xmlns:a16="http://schemas.microsoft.com/office/drawing/2014/main" xmlns="" id="{00000000-0008-0000-0500-000049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4" name="Oval 1353">
            <a:extLst>
              <a:ext uri="{FF2B5EF4-FFF2-40B4-BE49-F238E27FC236}">
                <a16:creationId xmlns:a16="http://schemas.microsoft.com/office/drawing/2014/main" xmlns="" id="{00000000-0008-0000-0500-00004A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55" name="Straight Arrow Connector 1354">
            <a:extLst>
              <a:ext uri="{FF2B5EF4-FFF2-40B4-BE49-F238E27FC236}">
                <a16:creationId xmlns:a16="http://schemas.microsoft.com/office/drawing/2014/main" xmlns="" id="{00000000-0008-0000-0500-00004B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56" name="Straight Arrow Connector 1355">
            <a:extLst>
              <a:ext uri="{FF2B5EF4-FFF2-40B4-BE49-F238E27FC236}">
                <a16:creationId xmlns:a16="http://schemas.microsoft.com/office/drawing/2014/main" xmlns="" id="{00000000-0008-0000-0500-00004C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26</xdr:row>
      <xdr:rowOff>0</xdr:rowOff>
    </xdr:from>
    <xdr:to>
      <xdr:col>14</xdr:col>
      <xdr:colOff>478741</xdr:colOff>
      <xdr:row>27</xdr:row>
      <xdr:rowOff>48560</xdr:rowOff>
    </xdr:to>
    <xdr:grpSp>
      <xdr:nvGrpSpPr>
        <xdr:cNvPr id="1357" name="Group 1356">
          <a:extLst>
            <a:ext uri="{FF2B5EF4-FFF2-40B4-BE49-F238E27FC236}">
              <a16:creationId xmlns:a16="http://schemas.microsoft.com/office/drawing/2014/main" xmlns="" id="{00000000-0008-0000-0500-00004D050000}"/>
            </a:ext>
          </a:extLst>
        </xdr:cNvPr>
        <xdr:cNvGrpSpPr/>
      </xdr:nvGrpSpPr>
      <xdr:grpSpPr>
        <a:xfrm>
          <a:off x="10969625" y="9826625"/>
          <a:ext cx="1605866" cy="318435"/>
          <a:chOff x="14329833" y="127762000"/>
          <a:chExt cx="1576917" cy="317501"/>
        </a:xfrm>
      </xdr:grpSpPr>
      <xdr:sp macro="" textlink="">
        <xdr:nvSpPr>
          <xdr:cNvPr id="1358" name="Oval 1357">
            <a:extLst>
              <a:ext uri="{FF2B5EF4-FFF2-40B4-BE49-F238E27FC236}">
                <a16:creationId xmlns:a16="http://schemas.microsoft.com/office/drawing/2014/main" xmlns="" id="{00000000-0008-0000-0500-00004E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59" name="Oval 1358">
            <a:extLst>
              <a:ext uri="{FF2B5EF4-FFF2-40B4-BE49-F238E27FC236}">
                <a16:creationId xmlns:a16="http://schemas.microsoft.com/office/drawing/2014/main" xmlns="" id="{00000000-0008-0000-0500-00004F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0" name="Oval 1359">
            <a:extLst>
              <a:ext uri="{FF2B5EF4-FFF2-40B4-BE49-F238E27FC236}">
                <a16:creationId xmlns:a16="http://schemas.microsoft.com/office/drawing/2014/main" xmlns="" id="{00000000-0008-0000-0500-000050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61" name="Straight Arrow Connector 1360">
            <a:extLst>
              <a:ext uri="{FF2B5EF4-FFF2-40B4-BE49-F238E27FC236}">
                <a16:creationId xmlns:a16="http://schemas.microsoft.com/office/drawing/2014/main" xmlns="" id="{00000000-0008-0000-0500-000051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62" name="Straight Arrow Connector 1361">
            <a:extLst>
              <a:ext uri="{FF2B5EF4-FFF2-40B4-BE49-F238E27FC236}">
                <a16:creationId xmlns:a16="http://schemas.microsoft.com/office/drawing/2014/main" xmlns="" id="{00000000-0008-0000-0500-000052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11</xdr:col>
      <xdr:colOff>571500</xdr:colOff>
      <xdr:row>46</xdr:row>
      <xdr:rowOff>224117</xdr:rowOff>
    </xdr:from>
    <xdr:to>
      <xdr:col>15</xdr:col>
      <xdr:colOff>350620</xdr:colOff>
      <xdr:row>48</xdr:row>
      <xdr:rowOff>3736</xdr:rowOff>
    </xdr:to>
    <xdr:grpSp>
      <xdr:nvGrpSpPr>
        <xdr:cNvPr id="1363" name="Group 1362">
          <a:extLst>
            <a:ext uri="{FF2B5EF4-FFF2-40B4-BE49-F238E27FC236}">
              <a16:creationId xmlns:a16="http://schemas.microsoft.com/office/drawing/2014/main" xmlns="" id="{00000000-0008-0000-0500-000053050000}"/>
            </a:ext>
          </a:extLst>
        </xdr:cNvPr>
        <xdr:cNvGrpSpPr/>
      </xdr:nvGrpSpPr>
      <xdr:grpSpPr>
        <a:xfrm>
          <a:off x="10239375" y="18242242"/>
          <a:ext cx="2858870" cy="319369"/>
          <a:chOff x="7550149" y="126629583"/>
          <a:chExt cx="2789768" cy="317501"/>
        </a:xfrm>
      </xdr:grpSpPr>
      <xdr:sp macro="" textlink="">
        <xdr:nvSpPr>
          <xdr:cNvPr id="1364" name="Oval 1363">
            <a:extLst>
              <a:ext uri="{FF2B5EF4-FFF2-40B4-BE49-F238E27FC236}">
                <a16:creationId xmlns:a16="http://schemas.microsoft.com/office/drawing/2014/main" xmlns="" id="{00000000-0008-0000-0500-000054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5" name="Oval 1364">
            <a:extLst>
              <a:ext uri="{FF2B5EF4-FFF2-40B4-BE49-F238E27FC236}">
                <a16:creationId xmlns:a16="http://schemas.microsoft.com/office/drawing/2014/main" xmlns="" id="{00000000-0008-0000-0500-000055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6" name="Oval 1365">
            <a:extLst>
              <a:ext uri="{FF2B5EF4-FFF2-40B4-BE49-F238E27FC236}">
                <a16:creationId xmlns:a16="http://schemas.microsoft.com/office/drawing/2014/main" xmlns="" id="{00000000-0008-0000-0500-000056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7" name="Oval 1366">
            <a:extLst>
              <a:ext uri="{FF2B5EF4-FFF2-40B4-BE49-F238E27FC236}">
                <a16:creationId xmlns:a16="http://schemas.microsoft.com/office/drawing/2014/main" xmlns="" id="{00000000-0008-0000-0500-000057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8" name="Oval 1367">
            <a:extLst>
              <a:ext uri="{FF2B5EF4-FFF2-40B4-BE49-F238E27FC236}">
                <a16:creationId xmlns:a16="http://schemas.microsoft.com/office/drawing/2014/main" xmlns="" id="{00000000-0008-0000-0500-000058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69" name="Oval 1368">
            <a:extLst>
              <a:ext uri="{FF2B5EF4-FFF2-40B4-BE49-F238E27FC236}">
                <a16:creationId xmlns:a16="http://schemas.microsoft.com/office/drawing/2014/main" xmlns="" id="{00000000-0008-0000-0500-000059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70" name="Straight Arrow Connector 1369">
            <a:extLst>
              <a:ext uri="{FF2B5EF4-FFF2-40B4-BE49-F238E27FC236}">
                <a16:creationId xmlns:a16="http://schemas.microsoft.com/office/drawing/2014/main" xmlns="" id="{00000000-0008-0000-0500-00005A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71" name="Straight Arrow Connector 1370">
            <a:extLst>
              <a:ext uri="{FF2B5EF4-FFF2-40B4-BE49-F238E27FC236}">
                <a16:creationId xmlns:a16="http://schemas.microsoft.com/office/drawing/2014/main" xmlns="" id="{00000000-0008-0000-0500-00005B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70</xdr:row>
      <xdr:rowOff>0</xdr:rowOff>
    </xdr:from>
    <xdr:to>
      <xdr:col>15</xdr:col>
      <xdr:colOff>417856</xdr:colOff>
      <xdr:row>71</xdr:row>
      <xdr:rowOff>48559</xdr:rowOff>
    </xdr:to>
    <xdr:grpSp>
      <xdr:nvGrpSpPr>
        <xdr:cNvPr id="1372" name="Group 1371">
          <a:extLst>
            <a:ext uri="{FF2B5EF4-FFF2-40B4-BE49-F238E27FC236}">
              <a16:creationId xmlns:a16="http://schemas.microsoft.com/office/drawing/2014/main" xmlns="" id="{00000000-0008-0000-0500-00005C050000}"/>
            </a:ext>
          </a:extLst>
        </xdr:cNvPr>
        <xdr:cNvGrpSpPr/>
      </xdr:nvGrpSpPr>
      <xdr:grpSpPr>
        <a:xfrm>
          <a:off x="10318750" y="27273250"/>
          <a:ext cx="2846731" cy="318434"/>
          <a:chOff x="7550149" y="126629583"/>
          <a:chExt cx="2789768" cy="317501"/>
        </a:xfrm>
      </xdr:grpSpPr>
      <xdr:sp macro="" textlink="">
        <xdr:nvSpPr>
          <xdr:cNvPr id="1373" name="Oval 1372">
            <a:extLst>
              <a:ext uri="{FF2B5EF4-FFF2-40B4-BE49-F238E27FC236}">
                <a16:creationId xmlns:a16="http://schemas.microsoft.com/office/drawing/2014/main" xmlns="" id="{00000000-0008-0000-0500-00005D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74" name="Oval 1373">
            <a:extLst>
              <a:ext uri="{FF2B5EF4-FFF2-40B4-BE49-F238E27FC236}">
                <a16:creationId xmlns:a16="http://schemas.microsoft.com/office/drawing/2014/main" xmlns="" id="{00000000-0008-0000-0500-00005E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75" name="Oval 1374">
            <a:extLst>
              <a:ext uri="{FF2B5EF4-FFF2-40B4-BE49-F238E27FC236}">
                <a16:creationId xmlns:a16="http://schemas.microsoft.com/office/drawing/2014/main" xmlns="" id="{00000000-0008-0000-0500-00005F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76" name="Oval 1375">
            <a:extLst>
              <a:ext uri="{FF2B5EF4-FFF2-40B4-BE49-F238E27FC236}">
                <a16:creationId xmlns:a16="http://schemas.microsoft.com/office/drawing/2014/main" xmlns="" id="{00000000-0008-0000-0500-000060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77" name="Oval 1376">
            <a:extLst>
              <a:ext uri="{FF2B5EF4-FFF2-40B4-BE49-F238E27FC236}">
                <a16:creationId xmlns:a16="http://schemas.microsoft.com/office/drawing/2014/main" xmlns="" id="{00000000-0008-0000-0500-000061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78" name="Oval 1377">
            <a:extLst>
              <a:ext uri="{FF2B5EF4-FFF2-40B4-BE49-F238E27FC236}">
                <a16:creationId xmlns:a16="http://schemas.microsoft.com/office/drawing/2014/main" xmlns="" id="{00000000-0008-0000-0500-000062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79" name="Straight Arrow Connector 1378">
            <a:extLst>
              <a:ext uri="{FF2B5EF4-FFF2-40B4-BE49-F238E27FC236}">
                <a16:creationId xmlns:a16="http://schemas.microsoft.com/office/drawing/2014/main" xmlns="" id="{00000000-0008-0000-0500-000063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80" name="Straight Arrow Connector 1379">
            <a:extLst>
              <a:ext uri="{FF2B5EF4-FFF2-40B4-BE49-F238E27FC236}">
                <a16:creationId xmlns:a16="http://schemas.microsoft.com/office/drawing/2014/main" xmlns="" id="{00000000-0008-0000-0500-000064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95</xdr:row>
      <xdr:rowOff>0</xdr:rowOff>
    </xdr:from>
    <xdr:to>
      <xdr:col>15</xdr:col>
      <xdr:colOff>417856</xdr:colOff>
      <xdr:row>96</xdr:row>
      <xdr:rowOff>48560</xdr:rowOff>
    </xdr:to>
    <xdr:grpSp>
      <xdr:nvGrpSpPr>
        <xdr:cNvPr id="1381" name="Group 1380">
          <a:extLst>
            <a:ext uri="{FF2B5EF4-FFF2-40B4-BE49-F238E27FC236}">
              <a16:creationId xmlns:a16="http://schemas.microsoft.com/office/drawing/2014/main" xmlns="" id="{00000000-0008-0000-0500-000065050000}"/>
            </a:ext>
          </a:extLst>
        </xdr:cNvPr>
        <xdr:cNvGrpSpPr/>
      </xdr:nvGrpSpPr>
      <xdr:grpSpPr>
        <a:xfrm>
          <a:off x="10318750" y="36258500"/>
          <a:ext cx="2846731" cy="318435"/>
          <a:chOff x="7550149" y="126629583"/>
          <a:chExt cx="2789768" cy="317501"/>
        </a:xfrm>
      </xdr:grpSpPr>
      <xdr:sp macro="" textlink="">
        <xdr:nvSpPr>
          <xdr:cNvPr id="1382" name="Oval 1381">
            <a:extLst>
              <a:ext uri="{FF2B5EF4-FFF2-40B4-BE49-F238E27FC236}">
                <a16:creationId xmlns:a16="http://schemas.microsoft.com/office/drawing/2014/main" xmlns="" id="{00000000-0008-0000-0500-000066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83" name="Oval 1382">
            <a:extLst>
              <a:ext uri="{FF2B5EF4-FFF2-40B4-BE49-F238E27FC236}">
                <a16:creationId xmlns:a16="http://schemas.microsoft.com/office/drawing/2014/main" xmlns="" id="{00000000-0008-0000-0500-000067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84" name="Oval 1383">
            <a:extLst>
              <a:ext uri="{FF2B5EF4-FFF2-40B4-BE49-F238E27FC236}">
                <a16:creationId xmlns:a16="http://schemas.microsoft.com/office/drawing/2014/main" xmlns="" id="{00000000-0008-0000-0500-000068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85" name="Oval 1384">
            <a:extLst>
              <a:ext uri="{FF2B5EF4-FFF2-40B4-BE49-F238E27FC236}">
                <a16:creationId xmlns:a16="http://schemas.microsoft.com/office/drawing/2014/main" xmlns="" id="{00000000-0008-0000-0500-000069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86" name="Oval 1385">
            <a:extLst>
              <a:ext uri="{FF2B5EF4-FFF2-40B4-BE49-F238E27FC236}">
                <a16:creationId xmlns:a16="http://schemas.microsoft.com/office/drawing/2014/main" xmlns="" id="{00000000-0008-0000-0500-00006A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87" name="Oval 1386">
            <a:extLst>
              <a:ext uri="{FF2B5EF4-FFF2-40B4-BE49-F238E27FC236}">
                <a16:creationId xmlns:a16="http://schemas.microsoft.com/office/drawing/2014/main" xmlns="" id="{00000000-0008-0000-0500-00006B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88" name="Straight Arrow Connector 1387">
            <a:extLst>
              <a:ext uri="{FF2B5EF4-FFF2-40B4-BE49-F238E27FC236}">
                <a16:creationId xmlns:a16="http://schemas.microsoft.com/office/drawing/2014/main" xmlns="" id="{00000000-0008-0000-0500-00006C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89" name="Straight Arrow Connector 1388">
            <a:extLst>
              <a:ext uri="{FF2B5EF4-FFF2-40B4-BE49-F238E27FC236}">
                <a16:creationId xmlns:a16="http://schemas.microsoft.com/office/drawing/2014/main" xmlns="" id="{00000000-0008-0000-0500-00006D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120</xdr:row>
      <xdr:rowOff>0</xdr:rowOff>
    </xdr:from>
    <xdr:to>
      <xdr:col>15</xdr:col>
      <xdr:colOff>417856</xdr:colOff>
      <xdr:row>121</xdr:row>
      <xdr:rowOff>48560</xdr:rowOff>
    </xdr:to>
    <xdr:grpSp>
      <xdr:nvGrpSpPr>
        <xdr:cNvPr id="1390" name="Group 1389">
          <a:extLst>
            <a:ext uri="{FF2B5EF4-FFF2-40B4-BE49-F238E27FC236}">
              <a16:creationId xmlns:a16="http://schemas.microsoft.com/office/drawing/2014/main" xmlns="" id="{00000000-0008-0000-0500-00006E050000}"/>
            </a:ext>
          </a:extLst>
        </xdr:cNvPr>
        <xdr:cNvGrpSpPr/>
      </xdr:nvGrpSpPr>
      <xdr:grpSpPr>
        <a:xfrm>
          <a:off x="10318750" y="45275500"/>
          <a:ext cx="2846731" cy="318435"/>
          <a:chOff x="7550149" y="126629583"/>
          <a:chExt cx="2789768" cy="317501"/>
        </a:xfrm>
      </xdr:grpSpPr>
      <xdr:sp macro="" textlink="">
        <xdr:nvSpPr>
          <xdr:cNvPr id="1391" name="Oval 1390">
            <a:extLst>
              <a:ext uri="{FF2B5EF4-FFF2-40B4-BE49-F238E27FC236}">
                <a16:creationId xmlns:a16="http://schemas.microsoft.com/office/drawing/2014/main" xmlns="" id="{00000000-0008-0000-0500-00006F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92" name="Oval 1391">
            <a:extLst>
              <a:ext uri="{FF2B5EF4-FFF2-40B4-BE49-F238E27FC236}">
                <a16:creationId xmlns:a16="http://schemas.microsoft.com/office/drawing/2014/main" xmlns="" id="{00000000-0008-0000-0500-000070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93" name="Oval 1392">
            <a:extLst>
              <a:ext uri="{FF2B5EF4-FFF2-40B4-BE49-F238E27FC236}">
                <a16:creationId xmlns:a16="http://schemas.microsoft.com/office/drawing/2014/main" xmlns="" id="{00000000-0008-0000-0500-000071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94" name="Oval 1393">
            <a:extLst>
              <a:ext uri="{FF2B5EF4-FFF2-40B4-BE49-F238E27FC236}">
                <a16:creationId xmlns:a16="http://schemas.microsoft.com/office/drawing/2014/main" xmlns="" id="{00000000-0008-0000-0500-000072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95" name="Oval 1394">
            <a:extLst>
              <a:ext uri="{FF2B5EF4-FFF2-40B4-BE49-F238E27FC236}">
                <a16:creationId xmlns:a16="http://schemas.microsoft.com/office/drawing/2014/main" xmlns="" id="{00000000-0008-0000-0500-000073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396" name="Oval 1395">
            <a:extLst>
              <a:ext uri="{FF2B5EF4-FFF2-40B4-BE49-F238E27FC236}">
                <a16:creationId xmlns:a16="http://schemas.microsoft.com/office/drawing/2014/main" xmlns="" id="{00000000-0008-0000-0500-000074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397" name="Straight Arrow Connector 1396">
            <a:extLst>
              <a:ext uri="{FF2B5EF4-FFF2-40B4-BE49-F238E27FC236}">
                <a16:creationId xmlns:a16="http://schemas.microsoft.com/office/drawing/2014/main" xmlns="" id="{00000000-0008-0000-0500-000075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98" name="Straight Arrow Connector 1397">
            <a:extLst>
              <a:ext uri="{FF2B5EF4-FFF2-40B4-BE49-F238E27FC236}">
                <a16:creationId xmlns:a16="http://schemas.microsoft.com/office/drawing/2014/main" xmlns="" id="{00000000-0008-0000-0500-000076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144</xdr:row>
      <xdr:rowOff>0</xdr:rowOff>
    </xdr:from>
    <xdr:to>
      <xdr:col>15</xdr:col>
      <xdr:colOff>417856</xdr:colOff>
      <xdr:row>145</xdr:row>
      <xdr:rowOff>48560</xdr:rowOff>
    </xdr:to>
    <xdr:grpSp>
      <xdr:nvGrpSpPr>
        <xdr:cNvPr id="1399" name="Group 1398">
          <a:extLst>
            <a:ext uri="{FF2B5EF4-FFF2-40B4-BE49-F238E27FC236}">
              <a16:creationId xmlns:a16="http://schemas.microsoft.com/office/drawing/2014/main" xmlns="" id="{00000000-0008-0000-0500-000077050000}"/>
            </a:ext>
          </a:extLst>
        </xdr:cNvPr>
        <xdr:cNvGrpSpPr/>
      </xdr:nvGrpSpPr>
      <xdr:grpSpPr>
        <a:xfrm>
          <a:off x="10318750" y="54117875"/>
          <a:ext cx="2846731" cy="318435"/>
          <a:chOff x="7550149" y="126629583"/>
          <a:chExt cx="2789768" cy="317501"/>
        </a:xfrm>
      </xdr:grpSpPr>
      <xdr:sp macro="" textlink="">
        <xdr:nvSpPr>
          <xdr:cNvPr id="1400" name="Oval 1399">
            <a:extLst>
              <a:ext uri="{FF2B5EF4-FFF2-40B4-BE49-F238E27FC236}">
                <a16:creationId xmlns:a16="http://schemas.microsoft.com/office/drawing/2014/main" xmlns="" id="{00000000-0008-0000-0500-000078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01" name="Oval 1400">
            <a:extLst>
              <a:ext uri="{FF2B5EF4-FFF2-40B4-BE49-F238E27FC236}">
                <a16:creationId xmlns:a16="http://schemas.microsoft.com/office/drawing/2014/main" xmlns="" id="{00000000-0008-0000-0500-000079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02" name="Oval 1401">
            <a:extLst>
              <a:ext uri="{FF2B5EF4-FFF2-40B4-BE49-F238E27FC236}">
                <a16:creationId xmlns:a16="http://schemas.microsoft.com/office/drawing/2014/main" xmlns="" id="{00000000-0008-0000-0500-00007A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03" name="Oval 1402">
            <a:extLst>
              <a:ext uri="{FF2B5EF4-FFF2-40B4-BE49-F238E27FC236}">
                <a16:creationId xmlns:a16="http://schemas.microsoft.com/office/drawing/2014/main" xmlns="" id="{00000000-0008-0000-0500-00007B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04" name="Oval 1403">
            <a:extLst>
              <a:ext uri="{FF2B5EF4-FFF2-40B4-BE49-F238E27FC236}">
                <a16:creationId xmlns:a16="http://schemas.microsoft.com/office/drawing/2014/main" xmlns="" id="{00000000-0008-0000-0500-00007C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05" name="Oval 1404">
            <a:extLst>
              <a:ext uri="{FF2B5EF4-FFF2-40B4-BE49-F238E27FC236}">
                <a16:creationId xmlns:a16="http://schemas.microsoft.com/office/drawing/2014/main" xmlns="" id="{00000000-0008-0000-0500-00007D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06" name="Straight Arrow Connector 1405">
            <a:extLst>
              <a:ext uri="{FF2B5EF4-FFF2-40B4-BE49-F238E27FC236}">
                <a16:creationId xmlns:a16="http://schemas.microsoft.com/office/drawing/2014/main" xmlns="" id="{00000000-0008-0000-0500-00007E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07" name="Straight Arrow Connector 1406">
            <a:extLst>
              <a:ext uri="{FF2B5EF4-FFF2-40B4-BE49-F238E27FC236}">
                <a16:creationId xmlns:a16="http://schemas.microsoft.com/office/drawing/2014/main" xmlns="" id="{00000000-0008-0000-0500-00007F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169</xdr:row>
      <xdr:rowOff>0</xdr:rowOff>
    </xdr:from>
    <xdr:to>
      <xdr:col>15</xdr:col>
      <xdr:colOff>417856</xdr:colOff>
      <xdr:row>170</xdr:row>
      <xdr:rowOff>48560</xdr:rowOff>
    </xdr:to>
    <xdr:grpSp>
      <xdr:nvGrpSpPr>
        <xdr:cNvPr id="1408" name="Group 1407">
          <a:extLst>
            <a:ext uri="{FF2B5EF4-FFF2-40B4-BE49-F238E27FC236}">
              <a16:creationId xmlns:a16="http://schemas.microsoft.com/office/drawing/2014/main" xmlns="" id="{00000000-0008-0000-0500-000080050000}"/>
            </a:ext>
          </a:extLst>
        </xdr:cNvPr>
        <xdr:cNvGrpSpPr/>
      </xdr:nvGrpSpPr>
      <xdr:grpSpPr>
        <a:xfrm>
          <a:off x="10318750" y="63166625"/>
          <a:ext cx="2846731" cy="318435"/>
          <a:chOff x="7550149" y="126629583"/>
          <a:chExt cx="2789768" cy="317501"/>
        </a:xfrm>
      </xdr:grpSpPr>
      <xdr:sp macro="" textlink="">
        <xdr:nvSpPr>
          <xdr:cNvPr id="1409" name="Oval 1408">
            <a:extLst>
              <a:ext uri="{FF2B5EF4-FFF2-40B4-BE49-F238E27FC236}">
                <a16:creationId xmlns:a16="http://schemas.microsoft.com/office/drawing/2014/main" xmlns="" id="{00000000-0008-0000-0500-000081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0" name="Oval 1409">
            <a:extLst>
              <a:ext uri="{FF2B5EF4-FFF2-40B4-BE49-F238E27FC236}">
                <a16:creationId xmlns:a16="http://schemas.microsoft.com/office/drawing/2014/main" xmlns="" id="{00000000-0008-0000-0500-000082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1" name="Oval 1410">
            <a:extLst>
              <a:ext uri="{FF2B5EF4-FFF2-40B4-BE49-F238E27FC236}">
                <a16:creationId xmlns:a16="http://schemas.microsoft.com/office/drawing/2014/main" xmlns="" id="{00000000-0008-0000-0500-000083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2" name="Oval 1411">
            <a:extLst>
              <a:ext uri="{FF2B5EF4-FFF2-40B4-BE49-F238E27FC236}">
                <a16:creationId xmlns:a16="http://schemas.microsoft.com/office/drawing/2014/main" xmlns="" id="{00000000-0008-0000-0500-000084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3" name="Oval 1412">
            <a:extLst>
              <a:ext uri="{FF2B5EF4-FFF2-40B4-BE49-F238E27FC236}">
                <a16:creationId xmlns:a16="http://schemas.microsoft.com/office/drawing/2014/main" xmlns="" id="{00000000-0008-0000-0500-000085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4" name="Oval 1413">
            <a:extLst>
              <a:ext uri="{FF2B5EF4-FFF2-40B4-BE49-F238E27FC236}">
                <a16:creationId xmlns:a16="http://schemas.microsoft.com/office/drawing/2014/main" xmlns="" id="{00000000-0008-0000-0500-000086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15" name="Straight Arrow Connector 1414">
            <a:extLst>
              <a:ext uri="{FF2B5EF4-FFF2-40B4-BE49-F238E27FC236}">
                <a16:creationId xmlns:a16="http://schemas.microsoft.com/office/drawing/2014/main" xmlns="" id="{00000000-0008-0000-0500-000087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16" name="Straight Arrow Connector 1415">
            <a:extLst>
              <a:ext uri="{FF2B5EF4-FFF2-40B4-BE49-F238E27FC236}">
                <a16:creationId xmlns:a16="http://schemas.microsoft.com/office/drawing/2014/main" xmlns="" id="{00000000-0008-0000-0500-000088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194</xdr:row>
      <xdr:rowOff>0</xdr:rowOff>
    </xdr:from>
    <xdr:to>
      <xdr:col>15</xdr:col>
      <xdr:colOff>417856</xdr:colOff>
      <xdr:row>195</xdr:row>
      <xdr:rowOff>48560</xdr:rowOff>
    </xdr:to>
    <xdr:grpSp>
      <xdr:nvGrpSpPr>
        <xdr:cNvPr id="1417" name="Group 1416">
          <a:extLst>
            <a:ext uri="{FF2B5EF4-FFF2-40B4-BE49-F238E27FC236}">
              <a16:creationId xmlns:a16="http://schemas.microsoft.com/office/drawing/2014/main" xmlns="" id="{00000000-0008-0000-0500-000089050000}"/>
            </a:ext>
          </a:extLst>
        </xdr:cNvPr>
        <xdr:cNvGrpSpPr/>
      </xdr:nvGrpSpPr>
      <xdr:grpSpPr>
        <a:xfrm>
          <a:off x="10318750" y="72151875"/>
          <a:ext cx="2846731" cy="318435"/>
          <a:chOff x="7550149" y="126629583"/>
          <a:chExt cx="2789768" cy="317501"/>
        </a:xfrm>
      </xdr:grpSpPr>
      <xdr:sp macro="" textlink="">
        <xdr:nvSpPr>
          <xdr:cNvPr id="1418" name="Oval 1417">
            <a:extLst>
              <a:ext uri="{FF2B5EF4-FFF2-40B4-BE49-F238E27FC236}">
                <a16:creationId xmlns:a16="http://schemas.microsoft.com/office/drawing/2014/main" xmlns="" id="{00000000-0008-0000-0500-00008A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19" name="Oval 1418">
            <a:extLst>
              <a:ext uri="{FF2B5EF4-FFF2-40B4-BE49-F238E27FC236}">
                <a16:creationId xmlns:a16="http://schemas.microsoft.com/office/drawing/2014/main" xmlns="" id="{00000000-0008-0000-0500-00008B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0" name="Oval 1419">
            <a:extLst>
              <a:ext uri="{FF2B5EF4-FFF2-40B4-BE49-F238E27FC236}">
                <a16:creationId xmlns:a16="http://schemas.microsoft.com/office/drawing/2014/main" xmlns="" id="{00000000-0008-0000-0500-00008C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1" name="Oval 1420">
            <a:extLst>
              <a:ext uri="{FF2B5EF4-FFF2-40B4-BE49-F238E27FC236}">
                <a16:creationId xmlns:a16="http://schemas.microsoft.com/office/drawing/2014/main" xmlns="" id="{00000000-0008-0000-0500-00008D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2" name="Oval 1421">
            <a:extLst>
              <a:ext uri="{FF2B5EF4-FFF2-40B4-BE49-F238E27FC236}">
                <a16:creationId xmlns:a16="http://schemas.microsoft.com/office/drawing/2014/main" xmlns="" id="{00000000-0008-0000-0500-00008E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3" name="Oval 1422">
            <a:extLst>
              <a:ext uri="{FF2B5EF4-FFF2-40B4-BE49-F238E27FC236}">
                <a16:creationId xmlns:a16="http://schemas.microsoft.com/office/drawing/2014/main" xmlns="" id="{00000000-0008-0000-0500-00008F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24" name="Straight Arrow Connector 1423">
            <a:extLst>
              <a:ext uri="{FF2B5EF4-FFF2-40B4-BE49-F238E27FC236}">
                <a16:creationId xmlns:a16="http://schemas.microsoft.com/office/drawing/2014/main" xmlns="" id="{00000000-0008-0000-0500-000090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25" name="Straight Arrow Connector 1424">
            <a:extLst>
              <a:ext uri="{FF2B5EF4-FFF2-40B4-BE49-F238E27FC236}">
                <a16:creationId xmlns:a16="http://schemas.microsoft.com/office/drawing/2014/main" xmlns="" id="{00000000-0008-0000-0500-000091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217</xdr:row>
      <xdr:rowOff>0</xdr:rowOff>
    </xdr:from>
    <xdr:to>
      <xdr:col>15</xdr:col>
      <xdr:colOff>417856</xdr:colOff>
      <xdr:row>218</xdr:row>
      <xdr:rowOff>48560</xdr:rowOff>
    </xdr:to>
    <xdr:grpSp>
      <xdr:nvGrpSpPr>
        <xdr:cNvPr id="1426" name="Group 1425">
          <a:extLst>
            <a:ext uri="{FF2B5EF4-FFF2-40B4-BE49-F238E27FC236}">
              <a16:creationId xmlns:a16="http://schemas.microsoft.com/office/drawing/2014/main" xmlns="" id="{00000000-0008-0000-0500-000092050000}"/>
            </a:ext>
          </a:extLst>
        </xdr:cNvPr>
        <xdr:cNvGrpSpPr/>
      </xdr:nvGrpSpPr>
      <xdr:grpSpPr>
        <a:xfrm>
          <a:off x="10318750" y="81137125"/>
          <a:ext cx="2846731" cy="318435"/>
          <a:chOff x="7550149" y="126629583"/>
          <a:chExt cx="2789768" cy="317501"/>
        </a:xfrm>
      </xdr:grpSpPr>
      <xdr:sp macro="" textlink="">
        <xdr:nvSpPr>
          <xdr:cNvPr id="1427" name="Oval 1426">
            <a:extLst>
              <a:ext uri="{FF2B5EF4-FFF2-40B4-BE49-F238E27FC236}">
                <a16:creationId xmlns:a16="http://schemas.microsoft.com/office/drawing/2014/main" xmlns="" id="{00000000-0008-0000-0500-000093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8" name="Oval 1427">
            <a:extLst>
              <a:ext uri="{FF2B5EF4-FFF2-40B4-BE49-F238E27FC236}">
                <a16:creationId xmlns:a16="http://schemas.microsoft.com/office/drawing/2014/main" xmlns="" id="{00000000-0008-0000-0500-000094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29" name="Oval 1428">
            <a:extLst>
              <a:ext uri="{FF2B5EF4-FFF2-40B4-BE49-F238E27FC236}">
                <a16:creationId xmlns:a16="http://schemas.microsoft.com/office/drawing/2014/main" xmlns="" id="{00000000-0008-0000-0500-000095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0" name="Oval 1429">
            <a:extLst>
              <a:ext uri="{FF2B5EF4-FFF2-40B4-BE49-F238E27FC236}">
                <a16:creationId xmlns:a16="http://schemas.microsoft.com/office/drawing/2014/main" xmlns="" id="{00000000-0008-0000-0500-000096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1" name="Oval 1430">
            <a:extLst>
              <a:ext uri="{FF2B5EF4-FFF2-40B4-BE49-F238E27FC236}">
                <a16:creationId xmlns:a16="http://schemas.microsoft.com/office/drawing/2014/main" xmlns="" id="{00000000-0008-0000-0500-000097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2" name="Oval 1431">
            <a:extLst>
              <a:ext uri="{FF2B5EF4-FFF2-40B4-BE49-F238E27FC236}">
                <a16:creationId xmlns:a16="http://schemas.microsoft.com/office/drawing/2014/main" xmlns="" id="{00000000-0008-0000-0500-000098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33" name="Straight Arrow Connector 1432">
            <a:extLst>
              <a:ext uri="{FF2B5EF4-FFF2-40B4-BE49-F238E27FC236}">
                <a16:creationId xmlns:a16="http://schemas.microsoft.com/office/drawing/2014/main" xmlns="" id="{00000000-0008-0000-0500-000099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34" name="Straight Arrow Connector 1433">
            <a:extLst>
              <a:ext uri="{FF2B5EF4-FFF2-40B4-BE49-F238E27FC236}">
                <a16:creationId xmlns:a16="http://schemas.microsoft.com/office/drawing/2014/main" xmlns="" id="{00000000-0008-0000-0500-00009A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240</xdr:row>
      <xdr:rowOff>0</xdr:rowOff>
    </xdr:from>
    <xdr:to>
      <xdr:col>15</xdr:col>
      <xdr:colOff>417856</xdr:colOff>
      <xdr:row>241</xdr:row>
      <xdr:rowOff>48560</xdr:rowOff>
    </xdr:to>
    <xdr:grpSp>
      <xdr:nvGrpSpPr>
        <xdr:cNvPr id="1435" name="Group 1434">
          <a:extLst>
            <a:ext uri="{FF2B5EF4-FFF2-40B4-BE49-F238E27FC236}">
              <a16:creationId xmlns:a16="http://schemas.microsoft.com/office/drawing/2014/main" xmlns="" id="{00000000-0008-0000-0500-00009B050000}"/>
            </a:ext>
          </a:extLst>
        </xdr:cNvPr>
        <xdr:cNvGrpSpPr/>
      </xdr:nvGrpSpPr>
      <xdr:grpSpPr>
        <a:xfrm>
          <a:off x="10318750" y="90090625"/>
          <a:ext cx="2846731" cy="318435"/>
          <a:chOff x="7550149" y="126629583"/>
          <a:chExt cx="2789768" cy="317501"/>
        </a:xfrm>
      </xdr:grpSpPr>
      <xdr:sp macro="" textlink="">
        <xdr:nvSpPr>
          <xdr:cNvPr id="1436" name="Oval 1435">
            <a:extLst>
              <a:ext uri="{FF2B5EF4-FFF2-40B4-BE49-F238E27FC236}">
                <a16:creationId xmlns:a16="http://schemas.microsoft.com/office/drawing/2014/main" xmlns="" id="{00000000-0008-0000-0500-00009C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7" name="Oval 1436">
            <a:extLst>
              <a:ext uri="{FF2B5EF4-FFF2-40B4-BE49-F238E27FC236}">
                <a16:creationId xmlns:a16="http://schemas.microsoft.com/office/drawing/2014/main" xmlns="" id="{00000000-0008-0000-0500-00009D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8" name="Oval 1437">
            <a:extLst>
              <a:ext uri="{FF2B5EF4-FFF2-40B4-BE49-F238E27FC236}">
                <a16:creationId xmlns:a16="http://schemas.microsoft.com/office/drawing/2014/main" xmlns="" id="{00000000-0008-0000-0500-00009E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39" name="Oval 1438">
            <a:extLst>
              <a:ext uri="{FF2B5EF4-FFF2-40B4-BE49-F238E27FC236}">
                <a16:creationId xmlns:a16="http://schemas.microsoft.com/office/drawing/2014/main" xmlns="" id="{00000000-0008-0000-0500-00009F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0" name="Oval 1439">
            <a:extLst>
              <a:ext uri="{FF2B5EF4-FFF2-40B4-BE49-F238E27FC236}">
                <a16:creationId xmlns:a16="http://schemas.microsoft.com/office/drawing/2014/main" xmlns="" id="{00000000-0008-0000-0500-0000A0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1" name="Oval 1440">
            <a:extLst>
              <a:ext uri="{FF2B5EF4-FFF2-40B4-BE49-F238E27FC236}">
                <a16:creationId xmlns:a16="http://schemas.microsoft.com/office/drawing/2014/main" xmlns="" id="{00000000-0008-0000-0500-0000A1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42" name="Straight Arrow Connector 1441">
            <a:extLst>
              <a:ext uri="{FF2B5EF4-FFF2-40B4-BE49-F238E27FC236}">
                <a16:creationId xmlns:a16="http://schemas.microsoft.com/office/drawing/2014/main" xmlns="" id="{00000000-0008-0000-0500-0000A2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43" name="Straight Arrow Connector 1442">
            <a:extLst>
              <a:ext uri="{FF2B5EF4-FFF2-40B4-BE49-F238E27FC236}">
                <a16:creationId xmlns:a16="http://schemas.microsoft.com/office/drawing/2014/main" xmlns="" id="{00000000-0008-0000-0500-0000A3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263</xdr:row>
      <xdr:rowOff>0</xdr:rowOff>
    </xdr:from>
    <xdr:to>
      <xdr:col>15</xdr:col>
      <xdr:colOff>417856</xdr:colOff>
      <xdr:row>264</xdr:row>
      <xdr:rowOff>48560</xdr:rowOff>
    </xdr:to>
    <xdr:grpSp>
      <xdr:nvGrpSpPr>
        <xdr:cNvPr id="1444" name="Group 1443">
          <a:extLst>
            <a:ext uri="{FF2B5EF4-FFF2-40B4-BE49-F238E27FC236}">
              <a16:creationId xmlns:a16="http://schemas.microsoft.com/office/drawing/2014/main" xmlns="" id="{00000000-0008-0000-0500-0000A4050000}"/>
            </a:ext>
          </a:extLst>
        </xdr:cNvPr>
        <xdr:cNvGrpSpPr/>
      </xdr:nvGrpSpPr>
      <xdr:grpSpPr>
        <a:xfrm>
          <a:off x="10318750" y="99091750"/>
          <a:ext cx="2846731" cy="318435"/>
          <a:chOff x="7550149" y="126629583"/>
          <a:chExt cx="2789768" cy="317501"/>
        </a:xfrm>
      </xdr:grpSpPr>
      <xdr:sp macro="" textlink="">
        <xdr:nvSpPr>
          <xdr:cNvPr id="1445" name="Oval 1444">
            <a:extLst>
              <a:ext uri="{FF2B5EF4-FFF2-40B4-BE49-F238E27FC236}">
                <a16:creationId xmlns:a16="http://schemas.microsoft.com/office/drawing/2014/main" xmlns="" id="{00000000-0008-0000-0500-0000A5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6" name="Oval 1445">
            <a:extLst>
              <a:ext uri="{FF2B5EF4-FFF2-40B4-BE49-F238E27FC236}">
                <a16:creationId xmlns:a16="http://schemas.microsoft.com/office/drawing/2014/main" xmlns="" id="{00000000-0008-0000-0500-0000A6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7" name="Oval 1446">
            <a:extLst>
              <a:ext uri="{FF2B5EF4-FFF2-40B4-BE49-F238E27FC236}">
                <a16:creationId xmlns:a16="http://schemas.microsoft.com/office/drawing/2014/main" xmlns="" id="{00000000-0008-0000-0500-0000A7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8" name="Oval 1447">
            <a:extLst>
              <a:ext uri="{FF2B5EF4-FFF2-40B4-BE49-F238E27FC236}">
                <a16:creationId xmlns:a16="http://schemas.microsoft.com/office/drawing/2014/main" xmlns="" id="{00000000-0008-0000-0500-0000A8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49" name="Oval 1448">
            <a:extLst>
              <a:ext uri="{FF2B5EF4-FFF2-40B4-BE49-F238E27FC236}">
                <a16:creationId xmlns:a16="http://schemas.microsoft.com/office/drawing/2014/main" xmlns="" id="{00000000-0008-0000-0500-0000A9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0" name="Oval 1449">
            <a:extLst>
              <a:ext uri="{FF2B5EF4-FFF2-40B4-BE49-F238E27FC236}">
                <a16:creationId xmlns:a16="http://schemas.microsoft.com/office/drawing/2014/main" xmlns="" id="{00000000-0008-0000-0500-0000AA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51" name="Straight Arrow Connector 1450">
            <a:extLst>
              <a:ext uri="{FF2B5EF4-FFF2-40B4-BE49-F238E27FC236}">
                <a16:creationId xmlns:a16="http://schemas.microsoft.com/office/drawing/2014/main" xmlns="" id="{00000000-0008-0000-0500-0000AB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52" name="Straight Arrow Connector 1451">
            <a:extLst>
              <a:ext uri="{FF2B5EF4-FFF2-40B4-BE49-F238E27FC236}">
                <a16:creationId xmlns:a16="http://schemas.microsoft.com/office/drawing/2014/main" xmlns="" id="{00000000-0008-0000-0500-0000AC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288</xdr:row>
      <xdr:rowOff>0</xdr:rowOff>
    </xdr:from>
    <xdr:to>
      <xdr:col>15</xdr:col>
      <xdr:colOff>417856</xdr:colOff>
      <xdr:row>289</xdr:row>
      <xdr:rowOff>48560</xdr:rowOff>
    </xdr:to>
    <xdr:grpSp>
      <xdr:nvGrpSpPr>
        <xdr:cNvPr id="1453" name="Group 1452">
          <a:extLst>
            <a:ext uri="{FF2B5EF4-FFF2-40B4-BE49-F238E27FC236}">
              <a16:creationId xmlns:a16="http://schemas.microsoft.com/office/drawing/2014/main" xmlns="" id="{00000000-0008-0000-0500-0000AD050000}"/>
            </a:ext>
          </a:extLst>
        </xdr:cNvPr>
        <xdr:cNvGrpSpPr/>
      </xdr:nvGrpSpPr>
      <xdr:grpSpPr>
        <a:xfrm>
          <a:off x="10318750" y="108077000"/>
          <a:ext cx="2846731" cy="318435"/>
          <a:chOff x="7550149" y="126629583"/>
          <a:chExt cx="2789768" cy="317501"/>
        </a:xfrm>
      </xdr:grpSpPr>
      <xdr:sp macro="" textlink="">
        <xdr:nvSpPr>
          <xdr:cNvPr id="1454" name="Oval 1453">
            <a:extLst>
              <a:ext uri="{FF2B5EF4-FFF2-40B4-BE49-F238E27FC236}">
                <a16:creationId xmlns:a16="http://schemas.microsoft.com/office/drawing/2014/main" xmlns="" id="{00000000-0008-0000-0500-0000AE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5" name="Oval 1454">
            <a:extLst>
              <a:ext uri="{FF2B5EF4-FFF2-40B4-BE49-F238E27FC236}">
                <a16:creationId xmlns:a16="http://schemas.microsoft.com/office/drawing/2014/main" xmlns="" id="{00000000-0008-0000-0500-0000AF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6" name="Oval 1455">
            <a:extLst>
              <a:ext uri="{FF2B5EF4-FFF2-40B4-BE49-F238E27FC236}">
                <a16:creationId xmlns:a16="http://schemas.microsoft.com/office/drawing/2014/main" xmlns="" id="{00000000-0008-0000-0500-0000B0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7" name="Oval 1456">
            <a:extLst>
              <a:ext uri="{FF2B5EF4-FFF2-40B4-BE49-F238E27FC236}">
                <a16:creationId xmlns:a16="http://schemas.microsoft.com/office/drawing/2014/main" xmlns="" id="{00000000-0008-0000-0500-0000B1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8" name="Oval 1457">
            <a:extLst>
              <a:ext uri="{FF2B5EF4-FFF2-40B4-BE49-F238E27FC236}">
                <a16:creationId xmlns:a16="http://schemas.microsoft.com/office/drawing/2014/main" xmlns="" id="{00000000-0008-0000-0500-0000B2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59" name="Oval 1458">
            <a:extLst>
              <a:ext uri="{FF2B5EF4-FFF2-40B4-BE49-F238E27FC236}">
                <a16:creationId xmlns:a16="http://schemas.microsoft.com/office/drawing/2014/main" xmlns="" id="{00000000-0008-0000-0500-0000B3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60" name="Straight Arrow Connector 1459">
            <a:extLst>
              <a:ext uri="{FF2B5EF4-FFF2-40B4-BE49-F238E27FC236}">
                <a16:creationId xmlns:a16="http://schemas.microsoft.com/office/drawing/2014/main" xmlns="" id="{00000000-0008-0000-0500-0000B4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61" name="Straight Arrow Connector 1460">
            <a:extLst>
              <a:ext uri="{FF2B5EF4-FFF2-40B4-BE49-F238E27FC236}">
                <a16:creationId xmlns:a16="http://schemas.microsoft.com/office/drawing/2014/main" xmlns="" id="{00000000-0008-0000-0500-0000B5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313</xdr:row>
      <xdr:rowOff>0</xdr:rowOff>
    </xdr:from>
    <xdr:to>
      <xdr:col>15</xdr:col>
      <xdr:colOff>417856</xdr:colOff>
      <xdr:row>314</xdr:row>
      <xdr:rowOff>48560</xdr:rowOff>
    </xdr:to>
    <xdr:grpSp>
      <xdr:nvGrpSpPr>
        <xdr:cNvPr id="1462" name="Group 1461">
          <a:extLst>
            <a:ext uri="{FF2B5EF4-FFF2-40B4-BE49-F238E27FC236}">
              <a16:creationId xmlns:a16="http://schemas.microsoft.com/office/drawing/2014/main" xmlns="" id="{00000000-0008-0000-0500-0000B6050000}"/>
            </a:ext>
          </a:extLst>
        </xdr:cNvPr>
        <xdr:cNvGrpSpPr/>
      </xdr:nvGrpSpPr>
      <xdr:grpSpPr>
        <a:xfrm>
          <a:off x="10318750" y="117062250"/>
          <a:ext cx="2846731" cy="318435"/>
          <a:chOff x="7550149" y="126629583"/>
          <a:chExt cx="2789768" cy="317501"/>
        </a:xfrm>
      </xdr:grpSpPr>
      <xdr:sp macro="" textlink="">
        <xdr:nvSpPr>
          <xdr:cNvPr id="1463" name="Oval 1462">
            <a:extLst>
              <a:ext uri="{FF2B5EF4-FFF2-40B4-BE49-F238E27FC236}">
                <a16:creationId xmlns:a16="http://schemas.microsoft.com/office/drawing/2014/main" xmlns="" id="{00000000-0008-0000-0500-0000B7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64" name="Oval 1463">
            <a:extLst>
              <a:ext uri="{FF2B5EF4-FFF2-40B4-BE49-F238E27FC236}">
                <a16:creationId xmlns:a16="http://schemas.microsoft.com/office/drawing/2014/main" xmlns="" id="{00000000-0008-0000-0500-0000B8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65" name="Oval 1464">
            <a:extLst>
              <a:ext uri="{FF2B5EF4-FFF2-40B4-BE49-F238E27FC236}">
                <a16:creationId xmlns:a16="http://schemas.microsoft.com/office/drawing/2014/main" xmlns="" id="{00000000-0008-0000-0500-0000B9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66" name="Oval 1465">
            <a:extLst>
              <a:ext uri="{FF2B5EF4-FFF2-40B4-BE49-F238E27FC236}">
                <a16:creationId xmlns:a16="http://schemas.microsoft.com/office/drawing/2014/main" xmlns="" id="{00000000-0008-0000-0500-0000BA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67" name="Oval 1466">
            <a:extLst>
              <a:ext uri="{FF2B5EF4-FFF2-40B4-BE49-F238E27FC236}">
                <a16:creationId xmlns:a16="http://schemas.microsoft.com/office/drawing/2014/main" xmlns="" id="{00000000-0008-0000-0500-0000BB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68" name="Oval 1467">
            <a:extLst>
              <a:ext uri="{FF2B5EF4-FFF2-40B4-BE49-F238E27FC236}">
                <a16:creationId xmlns:a16="http://schemas.microsoft.com/office/drawing/2014/main" xmlns="" id="{00000000-0008-0000-0500-0000BC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69" name="Straight Arrow Connector 1468">
            <a:extLst>
              <a:ext uri="{FF2B5EF4-FFF2-40B4-BE49-F238E27FC236}">
                <a16:creationId xmlns:a16="http://schemas.microsoft.com/office/drawing/2014/main" xmlns="" id="{00000000-0008-0000-0500-0000BD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70" name="Straight Arrow Connector 1469">
            <a:extLst>
              <a:ext uri="{FF2B5EF4-FFF2-40B4-BE49-F238E27FC236}">
                <a16:creationId xmlns:a16="http://schemas.microsoft.com/office/drawing/2014/main" xmlns="" id="{00000000-0008-0000-0500-0000BE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338</xdr:row>
      <xdr:rowOff>0</xdr:rowOff>
    </xdr:from>
    <xdr:to>
      <xdr:col>15</xdr:col>
      <xdr:colOff>417856</xdr:colOff>
      <xdr:row>339</xdr:row>
      <xdr:rowOff>48560</xdr:rowOff>
    </xdr:to>
    <xdr:grpSp>
      <xdr:nvGrpSpPr>
        <xdr:cNvPr id="1471" name="Group 1470">
          <a:extLst>
            <a:ext uri="{FF2B5EF4-FFF2-40B4-BE49-F238E27FC236}">
              <a16:creationId xmlns:a16="http://schemas.microsoft.com/office/drawing/2014/main" xmlns="" id="{00000000-0008-0000-0500-0000BF050000}"/>
            </a:ext>
          </a:extLst>
        </xdr:cNvPr>
        <xdr:cNvGrpSpPr/>
      </xdr:nvGrpSpPr>
      <xdr:grpSpPr>
        <a:xfrm>
          <a:off x="10318750" y="126079250"/>
          <a:ext cx="2846731" cy="318435"/>
          <a:chOff x="7550149" y="126629583"/>
          <a:chExt cx="2789768" cy="317501"/>
        </a:xfrm>
      </xdr:grpSpPr>
      <xdr:sp macro="" textlink="">
        <xdr:nvSpPr>
          <xdr:cNvPr id="1472" name="Oval 1471">
            <a:extLst>
              <a:ext uri="{FF2B5EF4-FFF2-40B4-BE49-F238E27FC236}">
                <a16:creationId xmlns:a16="http://schemas.microsoft.com/office/drawing/2014/main" xmlns="" id="{00000000-0008-0000-0500-0000C0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73" name="Oval 1472">
            <a:extLst>
              <a:ext uri="{FF2B5EF4-FFF2-40B4-BE49-F238E27FC236}">
                <a16:creationId xmlns:a16="http://schemas.microsoft.com/office/drawing/2014/main" xmlns="" id="{00000000-0008-0000-0500-0000C1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74" name="Oval 1473">
            <a:extLst>
              <a:ext uri="{FF2B5EF4-FFF2-40B4-BE49-F238E27FC236}">
                <a16:creationId xmlns:a16="http://schemas.microsoft.com/office/drawing/2014/main" xmlns="" id="{00000000-0008-0000-0500-0000C2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75" name="Oval 1474">
            <a:extLst>
              <a:ext uri="{FF2B5EF4-FFF2-40B4-BE49-F238E27FC236}">
                <a16:creationId xmlns:a16="http://schemas.microsoft.com/office/drawing/2014/main" xmlns="" id="{00000000-0008-0000-0500-0000C3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76" name="Oval 1475">
            <a:extLst>
              <a:ext uri="{FF2B5EF4-FFF2-40B4-BE49-F238E27FC236}">
                <a16:creationId xmlns:a16="http://schemas.microsoft.com/office/drawing/2014/main" xmlns="" id="{00000000-0008-0000-0500-0000C4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77" name="Oval 1476">
            <a:extLst>
              <a:ext uri="{FF2B5EF4-FFF2-40B4-BE49-F238E27FC236}">
                <a16:creationId xmlns:a16="http://schemas.microsoft.com/office/drawing/2014/main" xmlns="" id="{00000000-0008-0000-0500-0000C5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78" name="Straight Arrow Connector 1477">
            <a:extLst>
              <a:ext uri="{FF2B5EF4-FFF2-40B4-BE49-F238E27FC236}">
                <a16:creationId xmlns:a16="http://schemas.microsoft.com/office/drawing/2014/main" xmlns="" id="{00000000-0008-0000-0500-0000C6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79" name="Straight Arrow Connector 1478">
            <a:extLst>
              <a:ext uri="{FF2B5EF4-FFF2-40B4-BE49-F238E27FC236}">
                <a16:creationId xmlns:a16="http://schemas.microsoft.com/office/drawing/2014/main" xmlns="" id="{00000000-0008-0000-0500-0000C7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0</xdr:colOff>
      <xdr:row>363</xdr:row>
      <xdr:rowOff>0</xdr:rowOff>
    </xdr:from>
    <xdr:to>
      <xdr:col>15</xdr:col>
      <xdr:colOff>417856</xdr:colOff>
      <xdr:row>364</xdr:row>
      <xdr:rowOff>48560</xdr:rowOff>
    </xdr:to>
    <xdr:grpSp>
      <xdr:nvGrpSpPr>
        <xdr:cNvPr id="1480" name="Group 1479">
          <a:extLst>
            <a:ext uri="{FF2B5EF4-FFF2-40B4-BE49-F238E27FC236}">
              <a16:creationId xmlns:a16="http://schemas.microsoft.com/office/drawing/2014/main" xmlns="" id="{00000000-0008-0000-0500-0000C8050000}"/>
            </a:ext>
          </a:extLst>
        </xdr:cNvPr>
        <xdr:cNvGrpSpPr/>
      </xdr:nvGrpSpPr>
      <xdr:grpSpPr>
        <a:xfrm>
          <a:off x="10318750" y="135064500"/>
          <a:ext cx="2846731" cy="318435"/>
          <a:chOff x="7550149" y="126629583"/>
          <a:chExt cx="2789768" cy="317501"/>
        </a:xfrm>
      </xdr:grpSpPr>
      <xdr:sp macro="" textlink="">
        <xdr:nvSpPr>
          <xdr:cNvPr id="1481" name="Oval 1480">
            <a:extLst>
              <a:ext uri="{FF2B5EF4-FFF2-40B4-BE49-F238E27FC236}">
                <a16:creationId xmlns:a16="http://schemas.microsoft.com/office/drawing/2014/main" xmlns="" id="{00000000-0008-0000-0500-0000C9050000}"/>
              </a:ext>
            </a:extLst>
          </xdr:cNvPr>
          <xdr:cNvSpPr/>
        </xdr:nvSpPr>
        <xdr:spPr>
          <a:xfrm>
            <a:off x="7550149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82" name="Oval 1481">
            <a:extLst>
              <a:ext uri="{FF2B5EF4-FFF2-40B4-BE49-F238E27FC236}">
                <a16:creationId xmlns:a16="http://schemas.microsoft.com/office/drawing/2014/main" xmlns="" id="{00000000-0008-0000-0500-0000CA050000}"/>
              </a:ext>
            </a:extLst>
          </xdr:cNvPr>
          <xdr:cNvSpPr/>
        </xdr:nvSpPr>
        <xdr:spPr>
          <a:xfrm>
            <a:off x="7920565" y="126697316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83" name="Oval 1482">
            <a:extLst>
              <a:ext uri="{FF2B5EF4-FFF2-40B4-BE49-F238E27FC236}">
                <a16:creationId xmlns:a16="http://schemas.microsoft.com/office/drawing/2014/main" xmlns="" id="{00000000-0008-0000-0500-0000CB050000}"/>
              </a:ext>
            </a:extLst>
          </xdr:cNvPr>
          <xdr:cNvSpPr/>
        </xdr:nvSpPr>
        <xdr:spPr>
          <a:xfrm>
            <a:off x="8290981" y="12670789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84" name="Oval 1483">
            <a:extLst>
              <a:ext uri="{FF2B5EF4-FFF2-40B4-BE49-F238E27FC236}">
                <a16:creationId xmlns:a16="http://schemas.microsoft.com/office/drawing/2014/main" xmlns="" id="{00000000-0008-0000-0500-0000CC050000}"/>
              </a:ext>
            </a:extLst>
          </xdr:cNvPr>
          <xdr:cNvSpPr/>
        </xdr:nvSpPr>
        <xdr:spPr>
          <a:xfrm>
            <a:off x="9249834" y="126693084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85" name="Oval 1484">
            <a:extLst>
              <a:ext uri="{FF2B5EF4-FFF2-40B4-BE49-F238E27FC236}">
                <a16:creationId xmlns:a16="http://schemas.microsoft.com/office/drawing/2014/main" xmlns="" id="{00000000-0008-0000-0500-0000CD050000}"/>
              </a:ext>
            </a:extLst>
          </xdr:cNvPr>
          <xdr:cNvSpPr/>
        </xdr:nvSpPr>
        <xdr:spPr>
          <a:xfrm>
            <a:off x="9662583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86" name="Oval 1485">
            <a:extLst>
              <a:ext uri="{FF2B5EF4-FFF2-40B4-BE49-F238E27FC236}">
                <a16:creationId xmlns:a16="http://schemas.microsoft.com/office/drawing/2014/main" xmlns="" id="{00000000-0008-0000-0500-0000CE050000}"/>
              </a:ext>
            </a:extLst>
          </xdr:cNvPr>
          <xdr:cNvSpPr/>
        </xdr:nvSpPr>
        <xdr:spPr>
          <a:xfrm>
            <a:off x="10096501" y="126703668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87" name="Straight Arrow Connector 1486">
            <a:extLst>
              <a:ext uri="{FF2B5EF4-FFF2-40B4-BE49-F238E27FC236}">
                <a16:creationId xmlns:a16="http://schemas.microsoft.com/office/drawing/2014/main" xmlns="" id="{00000000-0008-0000-0500-0000CF050000}"/>
              </a:ext>
            </a:extLst>
          </xdr:cNvPr>
          <xdr:cNvCxnSpPr/>
        </xdr:nvCxnSpPr>
        <xdr:spPr>
          <a:xfrm flipH="1">
            <a:off x="8636000" y="126629583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88" name="Straight Arrow Connector 1487">
            <a:extLst>
              <a:ext uri="{FF2B5EF4-FFF2-40B4-BE49-F238E27FC236}">
                <a16:creationId xmlns:a16="http://schemas.microsoft.com/office/drawing/2014/main" xmlns="" id="{00000000-0008-0000-0500-0000D0050000}"/>
              </a:ext>
            </a:extLst>
          </xdr:cNvPr>
          <xdr:cNvCxnSpPr/>
        </xdr:nvCxnSpPr>
        <xdr:spPr>
          <a:xfrm flipH="1">
            <a:off x="9069916" y="12665075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48</xdr:row>
      <xdr:rowOff>0</xdr:rowOff>
    </xdr:from>
    <xdr:to>
      <xdr:col>14</xdr:col>
      <xdr:colOff>478741</xdr:colOff>
      <xdr:row>49</xdr:row>
      <xdr:rowOff>48560</xdr:rowOff>
    </xdr:to>
    <xdr:grpSp>
      <xdr:nvGrpSpPr>
        <xdr:cNvPr id="1489" name="Group 1488">
          <a:extLst>
            <a:ext uri="{FF2B5EF4-FFF2-40B4-BE49-F238E27FC236}">
              <a16:creationId xmlns:a16="http://schemas.microsoft.com/office/drawing/2014/main" xmlns="" id="{00000000-0008-0000-0500-0000D1050000}"/>
            </a:ext>
          </a:extLst>
        </xdr:cNvPr>
        <xdr:cNvGrpSpPr/>
      </xdr:nvGrpSpPr>
      <xdr:grpSpPr>
        <a:xfrm>
          <a:off x="10969625" y="18557875"/>
          <a:ext cx="1605866" cy="318435"/>
          <a:chOff x="14329833" y="127762000"/>
          <a:chExt cx="1576917" cy="317501"/>
        </a:xfrm>
      </xdr:grpSpPr>
      <xdr:sp macro="" textlink="">
        <xdr:nvSpPr>
          <xdr:cNvPr id="1490" name="Oval 1489">
            <a:extLst>
              <a:ext uri="{FF2B5EF4-FFF2-40B4-BE49-F238E27FC236}">
                <a16:creationId xmlns:a16="http://schemas.microsoft.com/office/drawing/2014/main" xmlns="" id="{00000000-0008-0000-0500-0000D2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91" name="Oval 1490">
            <a:extLst>
              <a:ext uri="{FF2B5EF4-FFF2-40B4-BE49-F238E27FC236}">
                <a16:creationId xmlns:a16="http://schemas.microsoft.com/office/drawing/2014/main" xmlns="" id="{00000000-0008-0000-0500-0000D3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92" name="Oval 1491">
            <a:extLst>
              <a:ext uri="{FF2B5EF4-FFF2-40B4-BE49-F238E27FC236}">
                <a16:creationId xmlns:a16="http://schemas.microsoft.com/office/drawing/2014/main" xmlns="" id="{00000000-0008-0000-0500-0000D4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93" name="Straight Arrow Connector 1492">
            <a:extLst>
              <a:ext uri="{FF2B5EF4-FFF2-40B4-BE49-F238E27FC236}">
                <a16:creationId xmlns:a16="http://schemas.microsoft.com/office/drawing/2014/main" xmlns="" id="{00000000-0008-0000-0500-0000D5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494" name="Straight Arrow Connector 1493">
            <a:extLst>
              <a:ext uri="{FF2B5EF4-FFF2-40B4-BE49-F238E27FC236}">
                <a16:creationId xmlns:a16="http://schemas.microsoft.com/office/drawing/2014/main" xmlns="" id="{00000000-0008-0000-0500-0000D6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72</xdr:row>
      <xdr:rowOff>0</xdr:rowOff>
    </xdr:from>
    <xdr:to>
      <xdr:col>14</xdr:col>
      <xdr:colOff>478741</xdr:colOff>
      <xdr:row>73</xdr:row>
      <xdr:rowOff>48560</xdr:rowOff>
    </xdr:to>
    <xdr:grpSp>
      <xdr:nvGrpSpPr>
        <xdr:cNvPr id="1495" name="Group 1494">
          <a:extLst>
            <a:ext uri="{FF2B5EF4-FFF2-40B4-BE49-F238E27FC236}">
              <a16:creationId xmlns:a16="http://schemas.microsoft.com/office/drawing/2014/main" xmlns="" id="{00000000-0008-0000-0500-0000D7050000}"/>
            </a:ext>
          </a:extLst>
        </xdr:cNvPr>
        <xdr:cNvGrpSpPr/>
      </xdr:nvGrpSpPr>
      <xdr:grpSpPr>
        <a:xfrm>
          <a:off x="10969625" y="27813000"/>
          <a:ext cx="1605866" cy="318435"/>
          <a:chOff x="14329833" y="127762000"/>
          <a:chExt cx="1576917" cy="317501"/>
        </a:xfrm>
      </xdr:grpSpPr>
      <xdr:sp macro="" textlink="">
        <xdr:nvSpPr>
          <xdr:cNvPr id="1496" name="Oval 1495">
            <a:extLst>
              <a:ext uri="{FF2B5EF4-FFF2-40B4-BE49-F238E27FC236}">
                <a16:creationId xmlns:a16="http://schemas.microsoft.com/office/drawing/2014/main" xmlns="" id="{00000000-0008-0000-0500-0000D8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97" name="Oval 1496">
            <a:extLst>
              <a:ext uri="{FF2B5EF4-FFF2-40B4-BE49-F238E27FC236}">
                <a16:creationId xmlns:a16="http://schemas.microsoft.com/office/drawing/2014/main" xmlns="" id="{00000000-0008-0000-0500-0000D9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498" name="Oval 1497">
            <a:extLst>
              <a:ext uri="{FF2B5EF4-FFF2-40B4-BE49-F238E27FC236}">
                <a16:creationId xmlns:a16="http://schemas.microsoft.com/office/drawing/2014/main" xmlns="" id="{00000000-0008-0000-0500-0000DA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99" name="Straight Arrow Connector 1498">
            <a:extLst>
              <a:ext uri="{FF2B5EF4-FFF2-40B4-BE49-F238E27FC236}">
                <a16:creationId xmlns:a16="http://schemas.microsoft.com/office/drawing/2014/main" xmlns="" id="{00000000-0008-0000-0500-0000DB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00" name="Straight Arrow Connector 1499">
            <a:extLst>
              <a:ext uri="{FF2B5EF4-FFF2-40B4-BE49-F238E27FC236}">
                <a16:creationId xmlns:a16="http://schemas.microsoft.com/office/drawing/2014/main" xmlns="" id="{00000000-0008-0000-0500-0000DC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96</xdr:row>
      <xdr:rowOff>0</xdr:rowOff>
    </xdr:from>
    <xdr:to>
      <xdr:col>14</xdr:col>
      <xdr:colOff>478741</xdr:colOff>
      <xdr:row>97</xdr:row>
      <xdr:rowOff>48560</xdr:rowOff>
    </xdr:to>
    <xdr:grpSp>
      <xdr:nvGrpSpPr>
        <xdr:cNvPr id="1501" name="Group 1500">
          <a:extLst>
            <a:ext uri="{FF2B5EF4-FFF2-40B4-BE49-F238E27FC236}">
              <a16:creationId xmlns:a16="http://schemas.microsoft.com/office/drawing/2014/main" xmlns="" id="{00000000-0008-0000-0500-0000DD050000}"/>
            </a:ext>
          </a:extLst>
        </xdr:cNvPr>
        <xdr:cNvGrpSpPr/>
      </xdr:nvGrpSpPr>
      <xdr:grpSpPr>
        <a:xfrm>
          <a:off x="10969625" y="36528375"/>
          <a:ext cx="1605866" cy="318435"/>
          <a:chOff x="14329833" y="127762000"/>
          <a:chExt cx="1576917" cy="317501"/>
        </a:xfrm>
      </xdr:grpSpPr>
      <xdr:sp macro="" textlink="">
        <xdr:nvSpPr>
          <xdr:cNvPr id="1502" name="Oval 1501">
            <a:extLst>
              <a:ext uri="{FF2B5EF4-FFF2-40B4-BE49-F238E27FC236}">
                <a16:creationId xmlns:a16="http://schemas.microsoft.com/office/drawing/2014/main" xmlns="" id="{00000000-0008-0000-0500-0000DE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03" name="Oval 1502">
            <a:extLst>
              <a:ext uri="{FF2B5EF4-FFF2-40B4-BE49-F238E27FC236}">
                <a16:creationId xmlns:a16="http://schemas.microsoft.com/office/drawing/2014/main" xmlns="" id="{00000000-0008-0000-0500-0000DF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04" name="Oval 1503">
            <a:extLst>
              <a:ext uri="{FF2B5EF4-FFF2-40B4-BE49-F238E27FC236}">
                <a16:creationId xmlns:a16="http://schemas.microsoft.com/office/drawing/2014/main" xmlns="" id="{00000000-0008-0000-0500-0000E0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05" name="Straight Arrow Connector 1504">
            <a:extLst>
              <a:ext uri="{FF2B5EF4-FFF2-40B4-BE49-F238E27FC236}">
                <a16:creationId xmlns:a16="http://schemas.microsoft.com/office/drawing/2014/main" xmlns="" id="{00000000-0008-0000-0500-0000E1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06" name="Straight Arrow Connector 1505">
            <a:extLst>
              <a:ext uri="{FF2B5EF4-FFF2-40B4-BE49-F238E27FC236}">
                <a16:creationId xmlns:a16="http://schemas.microsoft.com/office/drawing/2014/main" xmlns="" id="{00000000-0008-0000-0500-0000E2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121</xdr:row>
      <xdr:rowOff>0</xdr:rowOff>
    </xdr:from>
    <xdr:to>
      <xdr:col>14</xdr:col>
      <xdr:colOff>478741</xdr:colOff>
      <xdr:row>122</xdr:row>
      <xdr:rowOff>48560</xdr:rowOff>
    </xdr:to>
    <xdr:grpSp>
      <xdr:nvGrpSpPr>
        <xdr:cNvPr id="1507" name="Group 1506">
          <a:extLst>
            <a:ext uri="{FF2B5EF4-FFF2-40B4-BE49-F238E27FC236}">
              <a16:creationId xmlns:a16="http://schemas.microsoft.com/office/drawing/2014/main" xmlns="" id="{00000000-0008-0000-0500-0000E3050000}"/>
            </a:ext>
          </a:extLst>
        </xdr:cNvPr>
        <xdr:cNvGrpSpPr/>
      </xdr:nvGrpSpPr>
      <xdr:grpSpPr>
        <a:xfrm>
          <a:off x="10969625" y="45545375"/>
          <a:ext cx="1605866" cy="318435"/>
          <a:chOff x="14329833" y="127762000"/>
          <a:chExt cx="1576917" cy="317501"/>
        </a:xfrm>
      </xdr:grpSpPr>
      <xdr:sp macro="" textlink="">
        <xdr:nvSpPr>
          <xdr:cNvPr id="1508" name="Oval 1507">
            <a:extLst>
              <a:ext uri="{FF2B5EF4-FFF2-40B4-BE49-F238E27FC236}">
                <a16:creationId xmlns:a16="http://schemas.microsoft.com/office/drawing/2014/main" xmlns="" id="{00000000-0008-0000-0500-0000E4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09" name="Oval 1508">
            <a:extLst>
              <a:ext uri="{FF2B5EF4-FFF2-40B4-BE49-F238E27FC236}">
                <a16:creationId xmlns:a16="http://schemas.microsoft.com/office/drawing/2014/main" xmlns="" id="{00000000-0008-0000-0500-0000E5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10" name="Oval 1509">
            <a:extLst>
              <a:ext uri="{FF2B5EF4-FFF2-40B4-BE49-F238E27FC236}">
                <a16:creationId xmlns:a16="http://schemas.microsoft.com/office/drawing/2014/main" xmlns="" id="{00000000-0008-0000-0500-0000E6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11" name="Straight Arrow Connector 1510">
            <a:extLst>
              <a:ext uri="{FF2B5EF4-FFF2-40B4-BE49-F238E27FC236}">
                <a16:creationId xmlns:a16="http://schemas.microsoft.com/office/drawing/2014/main" xmlns="" id="{00000000-0008-0000-0500-0000E7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12" name="Straight Arrow Connector 1511">
            <a:extLst>
              <a:ext uri="{FF2B5EF4-FFF2-40B4-BE49-F238E27FC236}">
                <a16:creationId xmlns:a16="http://schemas.microsoft.com/office/drawing/2014/main" xmlns="" id="{00000000-0008-0000-0500-0000E8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145</xdr:row>
      <xdr:rowOff>0</xdr:rowOff>
    </xdr:from>
    <xdr:to>
      <xdr:col>14</xdr:col>
      <xdr:colOff>478741</xdr:colOff>
      <xdr:row>146</xdr:row>
      <xdr:rowOff>48560</xdr:rowOff>
    </xdr:to>
    <xdr:grpSp>
      <xdr:nvGrpSpPr>
        <xdr:cNvPr id="1513" name="Group 1512">
          <a:extLst>
            <a:ext uri="{FF2B5EF4-FFF2-40B4-BE49-F238E27FC236}">
              <a16:creationId xmlns:a16="http://schemas.microsoft.com/office/drawing/2014/main" xmlns="" id="{00000000-0008-0000-0500-0000E9050000}"/>
            </a:ext>
          </a:extLst>
        </xdr:cNvPr>
        <xdr:cNvGrpSpPr/>
      </xdr:nvGrpSpPr>
      <xdr:grpSpPr>
        <a:xfrm>
          <a:off x="10969625" y="54387750"/>
          <a:ext cx="1605866" cy="318435"/>
          <a:chOff x="14329833" y="127762000"/>
          <a:chExt cx="1576917" cy="317501"/>
        </a:xfrm>
      </xdr:grpSpPr>
      <xdr:sp macro="" textlink="">
        <xdr:nvSpPr>
          <xdr:cNvPr id="1514" name="Oval 1513">
            <a:extLst>
              <a:ext uri="{FF2B5EF4-FFF2-40B4-BE49-F238E27FC236}">
                <a16:creationId xmlns:a16="http://schemas.microsoft.com/office/drawing/2014/main" xmlns="" id="{00000000-0008-0000-0500-0000EA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15" name="Oval 1514">
            <a:extLst>
              <a:ext uri="{FF2B5EF4-FFF2-40B4-BE49-F238E27FC236}">
                <a16:creationId xmlns:a16="http://schemas.microsoft.com/office/drawing/2014/main" xmlns="" id="{00000000-0008-0000-0500-0000EB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16" name="Oval 1515">
            <a:extLst>
              <a:ext uri="{FF2B5EF4-FFF2-40B4-BE49-F238E27FC236}">
                <a16:creationId xmlns:a16="http://schemas.microsoft.com/office/drawing/2014/main" xmlns="" id="{00000000-0008-0000-0500-0000EC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17" name="Straight Arrow Connector 1516">
            <a:extLst>
              <a:ext uri="{FF2B5EF4-FFF2-40B4-BE49-F238E27FC236}">
                <a16:creationId xmlns:a16="http://schemas.microsoft.com/office/drawing/2014/main" xmlns="" id="{00000000-0008-0000-0500-0000ED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18" name="Straight Arrow Connector 1517">
            <a:extLst>
              <a:ext uri="{FF2B5EF4-FFF2-40B4-BE49-F238E27FC236}">
                <a16:creationId xmlns:a16="http://schemas.microsoft.com/office/drawing/2014/main" xmlns="" id="{00000000-0008-0000-0500-0000EE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170</xdr:row>
      <xdr:rowOff>0</xdr:rowOff>
    </xdr:from>
    <xdr:to>
      <xdr:col>14</xdr:col>
      <xdr:colOff>478741</xdr:colOff>
      <xdr:row>171</xdr:row>
      <xdr:rowOff>48560</xdr:rowOff>
    </xdr:to>
    <xdr:grpSp>
      <xdr:nvGrpSpPr>
        <xdr:cNvPr id="1519" name="Group 1518">
          <a:extLst>
            <a:ext uri="{FF2B5EF4-FFF2-40B4-BE49-F238E27FC236}">
              <a16:creationId xmlns:a16="http://schemas.microsoft.com/office/drawing/2014/main" xmlns="" id="{00000000-0008-0000-0500-0000EF050000}"/>
            </a:ext>
          </a:extLst>
        </xdr:cNvPr>
        <xdr:cNvGrpSpPr/>
      </xdr:nvGrpSpPr>
      <xdr:grpSpPr>
        <a:xfrm>
          <a:off x="10969625" y="63436500"/>
          <a:ext cx="1605866" cy="318435"/>
          <a:chOff x="14329833" y="127762000"/>
          <a:chExt cx="1576917" cy="317501"/>
        </a:xfrm>
      </xdr:grpSpPr>
      <xdr:sp macro="" textlink="">
        <xdr:nvSpPr>
          <xdr:cNvPr id="1520" name="Oval 1519">
            <a:extLst>
              <a:ext uri="{FF2B5EF4-FFF2-40B4-BE49-F238E27FC236}">
                <a16:creationId xmlns:a16="http://schemas.microsoft.com/office/drawing/2014/main" xmlns="" id="{00000000-0008-0000-0500-0000F0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21" name="Oval 1520">
            <a:extLst>
              <a:ext uri="{FF2B5EF4-FFF2-40B4-BE49-F238E27FC236}">
                <a16:creationId xmlns:a16="http://schemas.microsoft.com/office/drawing/2014/main" xmlns="" id="{00000000-0008-0000-0500-0000F1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22" name="Oval 1521">
            <a:extLst>
              <a:ext uri="{FF2B5EF4-FFF2-40B4-BE49-F238E27FC236}">
                <a16:creationId xmlns:a16="http://schemas.microsoft.com/office/drawing/2014/main" xmlns="" id="{00000000-0008-0000-0500-0000F2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23" name="Straight Arrow Connector 1522">
            <a:extLst>
              <a:ext uri="{FF2B5EF4-FFF2-40B4-BE49-F238E27FC236}">
                <a16:creationId xmlns:a16="http://schemas.microsoft.com/office/drawing/2014/main" xmlns="" id="{00000000-0008-0000-0500-0000F3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24" name="Straight Arrow Connector 1523">
            <a:extLst>
              <a:ext uri="{FF2B5EF4-FFF2-40B4-BE49-F238E27FC236}">
                <a16:creationId xmlns:a16="http://schemas.microsoft.com/office/drawing/2014/main" xmlns="" id="{00000000-0008-0000-0500-0000F4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195</xdr:row>
      <xdr:rowOff>0</xdr:rowOff>
    </xdr:from>
    <xdr:to>
      <xdr:col>14</xdr:col>
      <xdr:colOff>478741</xdr:colOff>
      <xdr:row>196</xdr:row>
      <xdr:rowOff>48559</xdr:rowOff>
    </xdr:to>
    <xdr:grpSp>
      <xdr:nvGrpSpPr>
        <xdr:cNvPr id="1525" name="Group 1524">
          <a:extLst>
            <a:ext uri="{FF2B5EF4-FFF2-40B4-BE49-F238E27FC236}">
              <a16:creationId xmlns:a16="http://schemas.microsoft.com/office/drawing/2014/main" xmlns="" id="{00000000-0008-0000-0500-0000F5050000}"/>
            </a:ext>
          </a:extLst>
        </xdr:cNvPr>
        <xdr:cNvGrpSpPr/>
      </xdr:nvGrpSpPr>
      <xdr:grpSpPr>
        <a:xfrm>
          <a:off x="10969625" y="72421750"/>
          <a:ext cx="1605866" cy="318434"/>
          <a:chOff x="14329833" y="127762000"/>
          <a:chExt cx="1576917" cy="317501"/>
        </a:xfrm>
      </xdr:grpSpPr>
      <xdr:sp macro="" textlink="">
        <xdr:nvSpPr>
          <xdr:cNvPr id="1526" name="Oval 1525">
            <a:extLst>
              <a:ext uri="{FF2B5EF4-FFF2-40B4-BE49-F238E27FC236}">
                <a16:creationId xmlns:a16="http://schemas.microsoft.com/office/drawing/2014/main" xmlns="" id="{00000000-0008-0000-0500-0000F6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27" name="Oval 1526">
            <a:extLst>
              <a:ext uri="{FF2B5EF4-FFF2-40B4-BE49-F238E27FC236}">
                <a16:creationId xmlns:a16="http://schemas.microsoft.com/office/drawing/2014/main" xmlns="" id="{00000000-0008-0000-0500-0000F7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28" name="Oval 1527">
            <a:extLst>
              <a:ext uri="{FF2B5EF4-FFF2-40B4-BE49-F238E27FC236}">
                <a16:creationId xmlns:a16="http://schemas.microsoft.com/office/drawing/2014/main" xmlns="" id="{00000000-0008-0000-0500-0000F8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29" name="Straight Arrow Connector 1528">
            <a:extLst>
              <a:ext uri="{FF2B5EF4-FFF2-40B4-BE49-F238E27FC236}">
                <a16:creationId xmlns:a16="http://schemas.microsoft.com/office/drawing/2014/main" xmlns="" id="{00000000-0008-0000-0500-0000F9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30" name="Straight Arrow Connector 1529">
            <a:extLst>
              <a:ext uri="{FF2B5EF4-FFF2-40B4-BE49-F238E27FC236}">
                <a16:creationId xmlns:a16="http://schemas.microsoft.com/office/drawing/2014/main" xmlns="" id="{00000000-0008-0000-0500-0000FA05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218</xdr:row>
      <xdr:rowOff>0</xdr:rowOff>
    </xdr:from>
    <xdr:to>
      <xdr:col>14</xdr:col>
      <xdr:colOff>478741</xdr:colOff>
      <xdr:row>219</xdr:row>
      <xdr:rowOff>48560</xdr:rowOff>
    </xdr:to>
    <xdr:grpSp>
      <xdr:nvGrpSpPr>
        <xdr:cNvPr id="1531" name="Group 1530">
          <a:extLst>
            <a:ext uri="{FF2B5EF4-FFF2-40B4-BE49-F238E27FC236}">
              <a16:creationId xmlns:a16="http://schemas.microsoft.com/office/drawing/2014/main" xmlns="" id="{00000000-0008-0000-0500-0000FB050000}"/>
            </a:ext>
          </a:extLst>
        </xdr:cNvPr>
        <xdr:cNvGrpSpPr/>
      </xdr:nvGrpSpPr>
      <xdr:grpSpPr>
        <a:xfrm>
          <a:off x="10969625" y="81407000"/>
          <a:ext cx="1605866" cy="318435"/>
          <a:chOff x="14329833" y="127762000"/>
          <a:chExt cx="1576917" cy="317501"/>
        </a:xfrm>
      </xdr:grpSpPr>
      <xdr:sp macro="" textlink="">
        <xdr:nvSpPr>
          <xdr:cNvPr id="1532" name="Oval 1531">
            <a:extLst>
              <a:ext uri="{FF2B5EF4-FFF2-40B4-BE49-F238E27FC236}">
                <a16:creationId xmlns:a16="http://schemas.microsoft.com/office/drawing/2014/main" xmlns="" id="{00000000-0008-0000-0500-0000FC05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33" name="Oval 1532">
            <a:extLst>
              <a:ext uri="{FF2B5EF4-FFF2-40B4-BE49-F238E27FC236}">
                <a16:creationId xmlns:a16="http://schemas.microsoft.com/office/drawing/2014/main" xmlns="" id="{00000000-0008-0000-0500-0000FD05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34" name="Oval 1533">
            <a:extLst>
              <a:ext uri="{FF2B5EF4-FFF2-40B4-BE49-F238E27FC236}">
                <a16:creationId xmlns:a16="http://schemas.microsoft.com/office/drawing/2014/main" xmlns="" id="{00000000-0008-0000-0500-0000FE05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35" name="Straight Arrow Connector 1534">
            <a:extLst>
              <a:ext uri="{FF2B5EF4-FFF2-40B4-BE49-F238E27FC236}">
                <a16:creationId xmlns:a16="http://schemas.microsoft.com/office/drawing/2014/main" xmlns="" id="{00000000-0008-0000-0500-0000FF05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36" name="Straight Arrow Connector 1535">
            <a:extLst>
              <a:ext uri="{FF2B5EF4-FFF2-40B4-BE49-F238E27FC236}">
                <a16:creationId xmlns:a16="http://schemas.microsoft.com/office/drawing/2014/main" xmlns="" id="{00000000-0008-0000-0500-000000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241</xdr:row>
      <xdr:rowOff>0</xdr:rowOff>
    </xdr:from>
    <xdr:to>
      <xdr:col>14</xdr:col>
      <xdr:colOff>478741</xdr:colOff>
      <xdr:row>242</xdr:row>
      <xdr:rowOff>48560</xdr:rowOff>
    </xdr:to>
    <xdr:grpSp>
      <xdr:nvGrpSpPr>
        <xdr:cNvPr id="1537" name="Group 1536">
          <a:extLst>
            <a:ext uri="{FF2B5EF4-FFF2-40B4-BE49-F238E27FC236}">
              <a16:creationId xmlns:a16="http://schemas.microsoft.com/office/drawing/2014/main" xmlns="" id="{00000000-0008-0000-0500-000001060000}"/>
            </a:ext>
          </a:extLst>
        </xdr:cNvPr>
        <xdr:cNvGrpSpPr/>
      </xdr:nvGrpSpPr>
      <xdr:grpSpPr>
        <a:xfrm>
          <a:off x="10969625" y="90360500"/>
          <a:ext cx="1605866" cy="318435"/>
          <a:chOff x="14329833" y="127762000"/>
          <a:chExt cx="1576917" cy="317501"/>
        </a:xfrm>
      </xdr:grpSpPr>
      <xdr:sp macro="" textlink="">
        <xdr:nvSpPr>
          <xdr:cNvPr id="1538" name="Oval 1537">
            <a:extLst>
              <a:ext uri="{FF2B5EF4-FFF2-40B4-BE49-F238E27FC236}">
                <a16:creationId xmlns:a16="http://schemas.microsoft.com/office/drawing/2014/main" xmlns="" id="{00000000-0008-0000-0500-000002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39" name="Oval 1538">
            <a:extLst>
              <a:ext uri="{FF2B5EF4-FFF2-40B4-BE49-F238E27FC236}">
                <a16:creationId xmlns:a16="http://schemas.microsoft.com/office/drawing/2014/main" xmlns="" id="{00000000-0008-0000-0500-000003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40" name="Oval 1539">
            <a:extLst>
              <a:ext uri="{FF2B5EF4-FFF2-40B4-BE49-F238E27FC236}">
                <a16:creationId xmlns:a16="http://schemas.microsoft.com/office/drawing/2014/main" xmlns="" id="{00000000-0008-0000-0500-000004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41" name="Straight Arrow Connector 1540">
            <a:extLst>
              <a:ext uri="{FF2B5EF4-FFF2-40B4-BE49-F238E27FC236}">
                <a16:creationId xmlns:a16="http://schemas.microsoft.com/office/drawing/2014/main" xmlns="" id="{00000000-0008-0000-0500-000005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42" name="Straight Arrow Connector 1541">
            <a:extLst>
              <a:ext uri="{FF2B5EF4-FFF2-40B4-BE49-F238E27FC236}">
                <a16:creationId xmlns:a16="http://schemas.microsoft.com/office/drawing/2014/main" xmlns="" id="{00000000-0008-0000-0500-000006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264</xdr:row>
      <xdr:rowOff>0</xdr:rowOff>
    </xdr:from>
    <xdr:to>
      <xdr:col>14</xdr:col>
      <xdr:colOff>478741</xdr:colOff>
      <xdr:row>265</xdr:row>
      <xdr:rowOff>48560</xdr:rowOff>
    </xdr:to>
    <xdr:grpSp>
      <xdr:nvGrpSpPr>
        <xdr:cNvPr id="1543" name="Group 1542">
          <a:extLst>
            <a:ext uri="{FF2B5EF4-FFF2-40B4-BE49-F238E27FC236}">
              <a16:creationId xmlns:a16="http://schemas.microsoft.com/office/drawing/2014/main" xmlns="" id="{00000000-0008-0000-0500-000007060000}"/>
            </a:ext>
          </a:extLst>
        </xdr:cNvPr>
        <xdr:cNvGrpSpPr/>
      </xdr:nvGrpSpPr>
      <xdr:grpSpPr>
        <a:xfrm>
          <a:off x="10969625" y="99361625"/>
          <a:ext cx="1605866" cy="318435"/>
          <a:chOff x="14329833" y="127762000"/>
          <a:chExt cx="1576917" cy="317501"/>
        </a:xfrm>
      </xdr:grpSpPr>
      <xdr:sp macro="" textlink="">
        <xdr:nvSpPr>
          <xdr:cNvPr id="1544" name="Oval 1543">
            <a:extLst>
              <a:ext uri="{FF2B5EF4-FFF2-40B4-BE49-F238E27FC236}">
                <a16:creationId xmlns:a16="http://schemas.microsoft.com/office/drawing/2014/main" xmlns="" id="{00000000-0008-0000-0500-000008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45" name="Oval 1544">
            <a:extLst>
              <a:ext uri="{FF2B5EF4-FFF2-40B4-BE49-F238E27FC236}">
                <a16:creationId xmlns:a16="http://schemas.microsoft.com/office/drawing/2014/main" xmlns="" id="{00000000-0008-0000-0500-000009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46" name="Oval 1545">
            <a:extLst>
              <a:ext uri="{FF2B5EF4-FFF2-40B4-BE49-F238E27FC236}">
                <a16:creationId xmlns:a16="http://schemas.microsoft.com/office/drawing/2014/main" xmlns="" id="{00000000-0008-0000-0500-00000A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47" name="Straight Arrow Connector 1546">
            <a:extLst>
              <a:ext uri="{FF2B5EF4-FFF2-40B4-BE49-F238E27FC236}">
                <a16:creationId xmlns:a16="http://schemas.microsoft.com/office/drawing/2014/main" xmlns="" id="{00000000-0008-0000-0500-00000B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48" name="Straight Arrow Connector 1547">
            <a:extLst>
              <a:ext uri="{FF2B5EF4-FFF2-40B4-BE49-F238E27FC236}">
                <a16:creationId xmlns:a16="http://schemas.microsoft.com/office/drawing/2014/main" xmlns="" id="{00000000-0008-0000-0500-00000C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289</xdr:row>
      <xdr:rowOff>0</xdr:rowOff>
    </xdr:from>
    <xdr:to>
      <xdr:col>14</xdr:col>
      <xdr:colOff>478741</xdr:colOff>
      <xdr:row>290</xdr:row>
      <xdr:rowOff>48559</xdr:rowOff>
    </xdr:to>
    <xdr:grpSp>
      <xdr:nvGrpSpPr>
        <xdr:cNvPr id="1549" name="Group 1548">
          <a:extLst>
            <a:ext uri="{FF2B5EF4-FFF2-40B4-BE49-F238E27FC236}">
              <a16:creationId xmlns:a16="http://schemas.microsoft.com/office/drawing/2014/main" xmlns="" id="{00000000-0008-0000-0500-00000D060000}"/>
            </a:ext>
          </a:extLst>
        </xdr:cNvPr>
        <xdr:cNvGrpSpPr/>
      </xdr:nvGrpSpPr>
      <xdr:grpSpPr>
        <a:xfrm>
          <a:off x="10969625" y="108346875"/>
          <a:ext cx="1605866" cy="318434"/>
          <a:chOff x="14329833" y="127762000"/>
          <a:chExt cx="1576917" cy="317501"/>
        </a:xfrm>
      </xdr:grpSpPr>
      <xdr:sp macro="" textlink="">
        <xdr:nvSpPr>
          <xdr:cNvPr id="1550" name="Oval 1549">
            <a:extLst>
              <a:ext uri="{FF2B5EF4-FFF2-40B4-BE49-F238E27FC236}">
                <a16:creationId xmlns:a16="http://schemas.microsoft.com/office/drawing/2014/main" xmlns="" id="{00000000-0008-0000-0500-00000E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51" name="Oval 1550">
            <a:extLst>
              <a:ext uri="{FF2B5EF4-FFF2-40B4-BE49-F238E27FC236}">
                <a16:creationId xmlns:a16="http://schemas.microsoft.com/office/drawing/2014/main" xmlns="" id="{00000000-0008-0000-0500-00000F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52" name="Oval 1551">
            <a:extLst>
              <a:ext uri="{FF2B5EF4-FFF2-40B4-BE49-F238E27FC236}">
                <a16:creationId xmlns:a16="http://schemas.microsoft.com/office/drawing/2014/main" xmlns="" id="{00000000-0008-0000-0500-000010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53" name="Straight Arrow Connector 1552">
            <a:extLst>
              <a:ext uri="{FF2B5EF4-FFF2-40B4-BE49-F238E27FC236}">
                <a16:creationId xmlns:a16="http://schemas.microsoft.com/office/drawing/2014/main" xmlns="" id="{00000000-0008-0000-0500-000011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54" name="Straight Arrow Connector 1553">
            <a:extLst>
              <a:ext uri="{FF2B5EF4-FFF2-40B4-BE49-F238E27FC236}">
                <a16:creationId xmlns:a16="http://schemas.microsoft.com/office/drawing/2014/main" xmlns="" id="{00000000-0008-0000-0500-000012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314</xdr:row>
      <xdr:rowOff>0</xdr:rowOff>
    </xdr:from>
    <xdr:to>
      <xdr:col>14</xdr:col>
      <xdr:colOff>478741</xdr:colOff>
      <xdr:row>315</xdr:row>
      <xdr:rowOff>48560</xdr:rowOff>
    </xdr:to>
    <xdr:grpSp>
      <xdr:nvGrpSpPr>
        <xdr:cNvPr id="1555" name="Group 1554">
          <a:extLst>
            <a:ext uri="{FF2B5EF4-FFF2-40B4-BE49-F238E27FC236}">
              <a16:creationId xmlns:a16="http://schemas.microsoft.com/office/drawing/2014/main" xmlns="" id="{00000000-0008-0000-0500-000013060000}"/>
            </a:ext>
          </a:extLst>
        </xdr:cNvPr>
        <xdr:cNvGrpSpPr/>
      </xdr:nvGrpSpPr>
      <xdr:grpSpPr>
        <a:xfrm>
          <a:off x="10969625" y="117332125"/>
          <a:ext cx="1605866" cy="318435"/>
          <a:chOff x="14329833" y="127762000"/>
          <a:chExt cx="1576917" cy="317501"/>
        </a:xfrm>
      </xdr:grpSpPr>
      <xdr:sp macro="" textlink="">
        <xdr:nvSpPr>
          <xdr:cNvPr id="1556" name="Oval 1555">
            <a:extLst>
              <a:ext uri="{FF2B5EF4-FFF2-40B4-BE49-F238E27FC236}">
                <a16:creationId xmlns:a16="http://schemas.microsoft.com/office/drawing/2014/main" xmlns="" id="{00000000-0008-0000-0500-000014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57" name="Oval 1556">
            <a:extLst>
              <a:ext uri="{FF2B5EF4-FFF2-40B4-BE49-F238E27FC236}">
                <a16:creationId xmlns:a16="http://schemas.microsoft.com/office/drawing/2014/main" xmlns="" id="{00000000-0008-0000-0500-000015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58" name="Oval 1557">
            <a:extLst>
              <a:ext uri="{FF2B5EF4-FFF2-40B4-BE49-F238E27FC236}">
                <a16:creationId xmlns:a16="http://schemas.microsoft.com/office/drawing/2014/main" xmlns="" id="{00000000-0008-0000-0500-000016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59" name="Straight Arrow Connector 1558">
            <a:extLst>
              <a:ext uri="{FF2B5EF4-FFF2-40B4-BE49-F238E27FC236}">
                <a16:creationId xmlns:a16="http://schemas.microsoft.com/office/drawing/2014/main" xmlns="" id="{00000000-0008-0000-0500-000017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0" name="Straight Arrow Connector 1559">
            <a:extLst>
              <a:ext uri="{FF2B5EF4-FFF2-40B4-BE49-F238E27FC236}">
                <a16:creationId xmlns:a16="http://schemas.microsoft.com/office/drawing/2014/main" xmlns="" id="{00000000-0008-0000-0500-000018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339</xdr:row>
      <xdr:rowOff>0</xdr:rowOff>
    </xdr:from>
    <xdr:to>
      <xdr:col>14</xdr:col>
      <xdr:colOff>478741</xdr:colOff>
      <xdr:row>340</xdr:row>
      <xdr:rowOff>48560</xdr:rowOff>
    </xdr:to>
    <xdr:grpSp>
      <xdr:nvGrpSpPr>
        <xdr:cNvPr id="1561" name="Group 1560">
          <a:extLst>
            <a:ext uri="{FF2B5EF4-FFF2-40B4-BE49-F238E27FC236}">
              <a16:creationId xmlns:a16="http://schemas.microsoft.com/office/drawing/2014/main" xmlns="" id="{00000000-0008-0000-0500-000019060000}"/>
            </a:ext>
          </a:extLst>
        </xdr:cNvPr>
        <xdr:cNvGrpSpPr/>
      </xdr:nvGrpSpPr>
      <xdr:grpSpPr>
        <a:xfrm>
          <a:off x="10969625" y="126349125"/>
          <a:ext cx="1605866" cy="318435"/>
          <a:chOff x="14329833" y="127762000"/>
          <a:chExt cx="1576917" cy="317501"/>
        </a:xfrm>
      </xdr:grpSpPr>
      <xdr:sp macro="" textlink="">
        <xdr:nvSpPr>
          <xdr:cNvPr id="1562" name="Oval 1561">
            <a:extLst>
              <a:ext uri="{FF2B5EF4-FFF2-40B4-BE49-F238E27FC236}">
                <a16:creationId xmlns:a16="http://schemas.microsoft.com/office/drawing/2014/main" xmlns="" id="{00000000-0008-0000-0500-00001A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63" name="Oval 1562">
            <a:extLst>
              <a:ext uri="{FF2B5EF4-FFF2-40B4-BE49-F238E27FC236}">
                <a16:creationId xmlns:a16="http://schemas.microsoft.com/office/drawing/2014/main" xmlns="" id="{00000000-0008-0000-0500-00001B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64" name="Oval 1563">
            <a:extLst>
              <a:ext uri="{FF2B5EF4-FFF2-40B4-BE49-F238E27FC236}">
                <a16:creationId xmlns:a16="http://schemas.microsoft.com/office/drawing/2014/main" xmlns="" id="{00000000-0008-0000-0500-00001C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65" name="Straight Arrow Connector 1564">
            <a:extLst>
              <a:ext uri="{FF2B5EF4-FFF2-40B4-BE49-F238E27FC236}">
                <a16:creationId xmlns:a16="http://schemas.microsoft.com/office/drawing/2014/main" xmlns="" id="{00000000-0008-0000-0500-00001D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66" name="Straight Arrow Connector 1565">
            <a:extLst>
              <a:ext uri="{FF2B5EF4-FFF2-40B4-BE49-F238E27FC236}">
                <a16:creationId xmlns:a16="http://schemas.microsoft.com/office/drawing/2014/main" xmlns="" id="{00000000-0008-0000-0500-00001E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0</xdr:colOff>
      <xdr:row>364</xdr:row>
      <xdr:rowOff>0</xdr:rowOff>
    </xdr:from>
    <xdr:to>
      <xdr:col>14</xdr:col>
      <xdr:colOff>478741</xdr:colOff>
      <xdr:row>365</xdr:row>
      <xdr:rowOff>48560</xdr:rowOff>
    </xdr:to>
    <xdr:grpSp>
      <xdr:nvGrpSpPr>
        <xdr:cNvPr id="1567" name="Group 1566">
          <a:extLst>
            <a:ext uri="{FF2B5EF4-FFF2-40B4-BE49-F238E27FC236}">
              <a16:creationId xmlns:a16="http://schemas.microsoft.com/office/drawing/2014/main" xmlns="" id="{00000000-0008-0000-0500-00001F060000}"/>
            </a:ext>
          </a:extLst>
        </xdr:cNvPr>
        <xdr:cNvGrpSpPr/>
      </xdr:nvGrpSpPr>
      <xdr:grpSpPr>
        <a:xfrm>
          <a:off x="10969625" y="135334375"/>
          <a:ext cx="1605866" cy="318435"/>
          <a:chOff x="14329833" y="127762000"/>
          <a:chExt cx="1576917" cy="317501"/>
        </a:xfrm>
      </xdr:grpSpPr>
      <xdr:sp macro="" textlink="">
        <xdr:nvSpPr>
          <xdr:cNvPr id="1568" name="Oval 1567">
            <a:extLst>
              <a:ext uri="{FF2B5EF4-FFF2-40B4-BE49-F238E27FC236}">
                <a16:creationId xmlns:a16="http://schemas.microsoft.com/office/drawing/2014/main" xmlns="" id="{00000000-0008-0000-0500-000020060000}"/>
              </a:ext>
            </a:extLst>
          </xdr:cNvPr>
          <xdr:cNvSpPr/>
        </xdr:nvSpPr>
        <xdr:spPr>
          <a:xfrm>
            <a:off x="14509749" y="127793749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69" name="Oval 1568">
            <a:extLst>
              <a:ext uri="{FF2B5EF4-FFF2-40B4-BE49-F238E27FC236}">
                <a16:creationId xmlns:a16="http://schemas.microsoft.com/office/drawing/2014/main" xmlns="" id="{00000000-0008-0000-0500-000021060000}"/>
              </a:ext>
            </a:extLst>
          </xdr:cNvPr>
          <xdr:cNvSpPr/>
        </xdr:nvSpPr>
        <xdr:spPr>
          <a:xfrm>
            <a:off x="14996582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570" name="Oval 1569">
            <a:extLst>
              <a:ext uri="{FF2B5EF4-FFF2-40B4-BE49-F238E27FC236}">
                <a16:creationId xmlns:a16="http://schemas.microsoft.com/office/drawing/2014/main" xmlns="" id="{00000000-0008-0000-0500-000022060000}"/>
              </a:ext>
            </a:extLst>
          </xdr:cNvPr>
          <xdr:cNvSpPr/>
        </xdr:nvSpPr>
        <xdr:spPr>
          <a:xfrm>
            <a:off x="15462248" y="127804332"/>
            <a:ext cx="243416" cy="232834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571" name="Straight Arrow Connector 1570">
            <a:extLst>
              <a:ext uri="{FF2B5EF4-FFF2-40B4-BE49-F238E27FC236}">
                <a16:creationId xmlns:a16="http://schemas.microsoft.com/office/drawing/2014/main" xmlns="" id="{00000000-0008-0000-0500-000023060000}"/>
              </a:ext>
            </a:extLst>
          </xdr:cNvPr>
          <xdr:cNvCxnSpPr/>
        </xdr:nvCxnSpPr>
        <xdr:spPr>
          <a:xfrm>
            <a:off x="15906750" y="127772584"/>
            <a:ext cx="0" cy="306917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72" name="Straight Arrow Connector 1571">
            <a:extLst>
              <a:ext uri="{FF2B5EF4-FFF2-40B4-BE49-F238E27FC236}">
                <a16:creationId xmlns:a16="http://schemas.microsoft.com/office/drawing/2014/main" xmlns="" id="{00000000-0008-0000-0500-000024060000}"/>
              </a:ext>
            </a:extLst>
          </xdr:cNvPr>
          <xdr:cNvCxnSpPr/>
        </xdr:nvCxnSpPr>
        <xdr:spPr>
          <a:xfrm flipH="1">
            <a:off x="14329833" y="127762000"/>
            <a:ext cx="10583" cy="29633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21</xdr:col>
      <xdr:colOff>873125</xdr:colOff>
      <xdr:row>8</xdr:row>
      <xdr:rowOff>904875</xdr:rowOff>
    </xdr:from>
    <xdr:to>
      <xdr:col>23</xdr:col>
      <xdr:colOff>504263</xdr:colOff>
      <xdr:row>8</xdr:row>
      <xdr:rowOff>2229972</xdr:rowOff>
    </xdr:to>
    <xdr:sp macro="" textlink="">
      <xdr:nvSpPr>
        <xdr:cNvPr id="4" name="Oval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SpPr/>
      </xdr:nvSpPr>
      <xdr:spPr>
        <a:xfrm>
          <a:off x="18494375" y="3222625"/>
          <a:ext cx="1679013" cy="1325097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8</xdr:row>
      <xdr:rowOff>904875</xdr:rowOff>
    </xdr:from>
    <xdr:to>
      <xdr:col>22</xdr:col>
      <xdr:colOff>601382</xdr:colOff>
      <xdr:row>8</xdr:row>
      <xdr:rowOff>1476374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xmlns="" id="{00000000-0008-0000-0500-000009000000}"/>
            </a:ext>
          </a:extLst>
        </xdr:cNvPr>
        <xdr:cNvCxnSpPr>
          <a:stCxn id="4" idx="0"/>
        </xdr:cNvCxnSpPr>
      </xdr:nvCxnSpPr>
      <xdr:spPr>
        <a:xfrm flipH="1">
          <a:off x="15938500" y="3222625"/>
          <a:ext cx="3395382" cy="571499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31</xdr:row>
      <xdr:rowOff>1255060</xdr:rowOff>
    </xdr:from>
    <xdr:to>
      <xdr:col>23</xdr:col>
      <xdr:colOff>504263</xdr:colOff>
      <xdr:row>31</xdr:row>
      <xdr:rowOff>2229972</xdr:rowOff>
    </xdr:to>
    <xdr:sp macro="" textlink="">
      <xdr:nvSpPr>
        <xdr:cNvPr id="1575" name="Oval 1574">
          <a:extLst>
            <a:ext uri="{FF2B5EF4-FFF2-40B4-BE49-F238E27FC236}">
              <a16:creationId xmlns:a16="http://schemas.microsoft.com/office/drawing/2014/main" xmlns="" id="{00000000-0008-0000-0500-000027060000}"/>
            </a:ext>
          </a:extLst>
        </xdr:cNvPr>
        <xdr:cNvSpPr/>
      </xdr:nvSpPr>
      <xdr:spPr>
        <a:xfrm>
          <a:off x="18766116" y="34140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31</xdr:row>
      <xdr:rowOff>1397831</xdr:rowOff>
    </xdr:from>
    <xdr:to>
      <xdr:col>22</xdr:col>
      <xdr:colOff>239706</xdr:colOff>
      <xdr:row>31</xdr:row>
      <xdr:rowOff>1476374</xdr:rowOff>
    </xdr:to>
    <xdr:cxnSp macro="">
      <xdr:nvCxnSpPr>
        <xdr:cNvPr id="1576" name="Straight Arrow Connector 1575">
          <a:extLst>
            <a:ext uri="{FF2B5EF4-FFF2-40B4-BE49-F238E27FC236}">
              <a16:creationId xmlns:a16="http://schemas.microsoft.com/office/drawing/2014/main" xmlns="" id="{00000000-0008-0000-0500-000028060000}"/>
            </a:ext>
          </a:extLst>
        </xdr:cNvPr>
        <xdr:cNvCxnSpPr>
          <a:stCxn id="1575" idx="1"/>
        </xdr:cNvCxnSpPr>
      </xdr:nvCxnSpPr>
      <xdr:spPr>
        <a:xfrm rot="16200000" flipH="1" flipV="1">
          <a:off x="17416081" y="2079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31</xdr:row>
      <xdr:rowOff>1255060</xdr:rowOff>
    </xdr:from>
    <xdr:to>
      <xdr:col>23</xdr:col>
      <xdr:colOff>504263</xdr:colOff>
      <xdr:row>31</xdr:row>
      <xdr:rowOff>2229972</xdr:rowOff>
    </xdr:to>
    <xdr:sp macro="" textlink="">
      <xdr:nvSpPr>
        <xdr:cNvPr id="1627" name="Oval 1626">
          <a:extLst>
            <a:ext uri="{FF2B5EF4-FFF2-40B4-BE49-F238E27FC236}">
              <a16:creationId xmlns:a16="http://schemas.microsoft.com/office/drawing/2014/main" xmlns="" id="{00000000-0008-0000-0500-00005B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31</xdr:row>
      <xdr:rowOff>1397831</xdr:rowOff>
    </xdr:from>
    <xdr:to>
      <xdr:col>22</xdr:col>
      <xdr:colOff>239706</xdr:colOff>
      <xdr:row>31</xdr:row>
      <xdr:rowOff>1476374</xdr:rowOff>
    </xdr:to>
    <xdr:cxnSp macro="">
      <xdr:nvCxnSpPr>
        <xdr:cNvPr id="1628" name="Straight Arrow Connector 1627">
          <a:extLst>
            <a:ext uri="{FF2B5EF4-FFF2-40B4-BE49-F238E27FC236}">
              <a16:creationId xmlns:a16="http://schemas.microsoft.com/office/drawing/2014/main" xmlns="" id="{00000000-0008-0000-0500-00005C060000}"/>
            </a:ext>
          </a:extLst>
        </xdr:cNvPr>
        <xdr:cNvCxnSpPr>
          <a:stCxn id="1627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54</xdr:row>
      <xdr:rowOff>1255060</xdr:rowOff>
    </xdr:from>
    <xdr:to>
      <xdr:col>23</xdr:col>
      <xdr:colOff>504263</xdr:colOff>
      <xdr:row>54</xdr:row>
      <xdr:rowOff>2229972</xdr:rowOff>
    </xdr:to>
    <xdr:sp macro="" textlink="">
      <xdr:nvSpPr>
        <xdr:cNvPr id="1630" name="Oval 1629">
          <a:extLst>
            <a:ext uri="{FF2B5EF4-FFF2-40B4-BE49-F238E27FC236}">
              <a16:creationId xmlns:a16="http://schemas.microsoft.com/office/drawing/2014/main" xmlns="" id="{00000000-0008-0000-0500-00005E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631" name="Straight Arrow Connector 1630">
          <a:extLst>
            <a:ext uri="{FF2B5EF4-FFF2-40B4-BE49-F238E27FC236}">
              <a16:creationId xmlns:a16="http://schemas.microsoft.com/office/drawing/2014/main" xmlns="" id="{00000000-0008-0000-0500-00005F060000}"/>
            </a:ext>
          </a:extLst>
        </xdr:cNvPr>
        <xdr:cNvCxnSpPr>
          <a:stCxn id="1630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31</xdr:row>
      <xdr:rowOff>1255060</xdr:rowOff>
    </xdr:from>
    <xdr:to>
      <xdr:col>23</xdr:col>
      <xdr:colOff>504263</xdr:colOff>
      <xdr:row>31</xdr:row>
      <xdr:rowOff>2229972</xdr:rowOff>
    </xdr:to>
    <xdr:sp macro="" textlink="">
      <xdr:nvSpPr>
        <xdr:cNvPr id="1633" name="Oval 1632">
          <a:extLst>
            <a:ext uri="{FF2B5EF4-FFF2-40B4-BE49-F238E27FC236}">
              <a16:creationId xmlns:a16="http://schemas.microsoft.com/office/drawing/2014/main" xmlns="" id="{00000000-0008-0000-0500-000061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31</xdr:row>
      <xdr:rowOff>1397831</xdr:rowOff>
    </xdr:from>
    <xdr:to>
      <xdr:col>22</xdr:col>
      <xdr:colOff>239706</xdr:colOff>
      <xdr:row>31</xdr:row>
      <xdr:rowOff>1476374</xdr:rowOff>
    </xdr:to>
    <xdr:cxnSp macro="">
      <xdr:nvCxnSpPr>
        <xdr:cNvPr id="1634" name="Straight Arrow Connector 1633">
          <a:extLst>
            <a:ext uri="{FF2B5EF4-FFF2-40B4-BE49-F238E27FC236}">
              <a16:creationId xmlns:a16="http://schemas.microsoft.com/office/drawing/2014/main" xmlns="" id="{00000000-0008-0000-0500-000062060000}"/>
            </a:ext>
          </a:extLst>
        </xdr:cNvPr>
        <xdr:cNvCxnSpPr>
          <a:stCxn id="1633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77</xdr:row>
      <xdr:rowOff>1255060</xdr:rowOff>
    </xdr:from>
    <xdr:to>
      <xdr:col>23</xdr:col>
      <xdr:colOff>504263</xdr:colOff>
      <xdr:row>77</xdr:row>
      <xdr:rowOff>2229972</xdr:rowOff>
    </xdr:to>
    <xdr:sp macro="" textlink="">
      <xdr:nvSpPr>
        <xdr:cNvPr id="1636" name="Oval 1635">
          <a:extLst>
            <a:ext uri="{FF2B5EF4-FFF2-40B4-BE49-F238E27FC236}">
              <a16:creationId xmlns:a16="http://schemas.microsoft.com/office/drawing/2014/main" xmlns="" id="{00000000-0008-0000-0500-000064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637" name="Straight Arrow Connector 1636">
          <a:extLst>
            <a:ext uri="{FF2B5EF4-FFF2-40B4-BE49-F238E27FC236}">
              <a16:creationId xmlns:a16="http://schemas.microsoft.com/office/drawing/2014/main" xmlns="" id="{00000000-0008-0000-0500-000065060000}"/>
            </a:ext>
          </a:extLst>
        </xdr:cNvPr>
        <xdr:cNvCxnSpPr>
          <a:stCxn id="1636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102</xdr:row>
      <xdr:rowOff>1255060</xdr:rowOff>
    </xdr:from>
    <xdr:to>
      <xdr:col>23</xdr:col>
      <xdr:colOff>504263</xdr:colOff>
      <xdr:row>102</xdr:row>
      <xdr:rowOff>2229972</xdr:rowOff>
    </xdr:to>
    <xdr:sp macro="" textlink="">
      <xdr:nvSpPr>
        <xdr:cNvPr id="1639" name="Oval 1638">
          <a:extLst>
            <a:ext uri="{FF2B5EF4-FFF2-40B4-BE49-F238E27FC236}">
              <a16:creationId xmlns:a16="http://schemas.microsoft.com/office/drawing/2014/main" xmlns="" id="{00000000-0008-0000-0500-000067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40" name="Straight Arrow Connector 1639">
          <a:extLst>
            <a:ext uri="{FF2B5EF4-FFF2-40B4-BE49-F238E27FC236}">
              <a16:creationId xmlns:a16="http://schemas.microsoft.com/office/drawing/2014/main" xmlns="" id="{00000000-0008-0000-0500-000068060000}"/>
            </a:ext>
          </a:extLst>
        </xdr:cNvPr>
        <xdr:cNvCxnSpPr>
          <a:stCxn id="1639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127</xdr:row>
      <xdr:rowOff>1255060</xdr:rowOff>
    </xdr:from>
    <xdr:to>
      <xdr:col>23</xdr:col>
      <xdr:colOff>504263</xdr:colOff>
      <xdr:row>127</xdr:row>
      <xdr:rowOff>2229972</xdr:rowOff>
    </xdr:to>
    <xdr:sp macro="" textlink="">
      <xdr:nvSpPr>
        <xdr:cNvPr id="1642" name="Oval 1641">
          <a:extLst>
            <a:ext uri="{FF2B5EF4-FFF2-40B4-BE49-F238E27FC236}">
              <a16:creationId xmlns:a16="http://schemas.microsoft.com/office/drawing/2014/main" xmlns="" id="{00000000-0008-0000-0500-00006A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43" name="Straight Arrow Connector 1642">
          <a:extLst>
            <a:ext uri="{FF2B5EF4-FFF2-40B4-BE49-F238E27FC236}">
              <a16:creationId xmlns:a16="http://schemas.microsoft.com/office/drawing/2014/main" xmlns="" id="{00000000-0008-0000-0500-00006B060000}"/>
            </a:ext>
          </a:extLst>
        </xdr:cNvPr>
        <xdr:cNvCxnSpPr>
          <a:stCxn id="1642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151</xdr:row>
      <xdr:rowOff>1255060</xdr:rowOff>
    </xdr:from>
    <xdr:to>
      <xdr:col>23</xdr:col>
      <xdr:colOff>504263</xdr:colOff>
      <xdr:row>151</xdr:row>
      <xdr:rowOff>2229972</xdr:rowOff>
    </xdr:to>
    <xdr:sp macro="" textlink="">
      <xdr:nvSpPr>
        <xdr:cNvPr id="1645" name="Oval 1644">
          <a:extLst>
            <a:ext uri="{FF2B5EF4-FFF2-40B4-BE49-F238E27FC236}">
              <a16:creationId xmlns:a16="http://schemas.microsoft.com/office/drawing/2014/main" xmlns="" id="{00000000-0008-0000-0500-00006D060000}"/>
            </a:ext>
          </a:extLst>
        </xdr:cNvPr>
        <xdr:cNvSpPr/>
      </xdr:nvSpPr>
      <xdr:spPr>
        <a:xfrm>
          <a:off x="18766116" y="357281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46" name="Straight Arrow Connector 1645">
          <a:extLst>
            <a:ext uri="{FF2B5EF4-FFF2-40B4-BE49-F238E27FC236}">
              <a16:creationId xmlns:a16="http://schemas.microsoft.com/office/drawing/2014/main" xmlns="" id="{00000000-0008-0000-0500-00006E060000}"/>
            </a:ext>
          </a:extLst>
        </xdr:cNvPr>
        <xdr:cNvCxnSpPr>
          <a:stCxn id="1645" idx="1"/>
        </xdr:cNvCxnSpPr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54</xdr:row>
      <xdr:rowOff>1255060</xdr:rowOff>
    </xdr:from>
    <xdr:to>
      <xdr:col>23</xdr:col>
      <xdr:colOff>504263</xdr:colOff>
      <xdr:row>54</xdr:row>
      <xdr:rowOff>2229972</xdr:rowOff>
    </xdr:to>
    <xdr:sp macro="" textlink="">
      <xdr:nvSpPr>
        <xdr:cNvPr id="1648" name="Oval 1647">
          <a:extLst>
            <a:ext uri="{FF2B5EF4-FFF2-40B4-BE49-F238E27FC236}">
              <a16:creationId xmlns:a16="http://schemas.microsoft.com/office/drawing/2014/main" xmlns="" id="{00000000-0008-0000-0500-000070060000}"/>
            </a:ext>
          </a:extLst>
        </xdr:cNvPr>
        <xdr:cNvSpPr/>
      </xdr:nvSpPr>
      <xdr:spPr>
        <a:xfrm>
          <a:off x="18766116" y="124310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649" name="Straight Arrow Connector 1648">
          <a:extLst>
            <a:ext uri="{FF2B5EF4-FFF2-40B4-BE49-F238E27FC236}">
              <a16:creationId xmlns:a16="http://schemas.microsoft.com/office/drawing/2014/main" xmlns="" id="{00000000-0008-0000-0500-000071060000}"/>
            </a:ext>
          </a:extLst>
        </xdr:cNvPr>
        <xdr:cNvCxnSpPr>
          <a:stCxn id="1648" idx="1"/>
        </xdr:cNvCxnSpPr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54</xdr:row>
      <xdr:rowOff>1255060</xdr:rowOff>
    </xdr:from>
    <xdr:to>
      <xdr:col>23</xdr:col>
      <xdr:colOff>504263</xdr:colOff>
      <xdr:row>54</xdr:row>
      <xdr:rowOff>2229972</xdr:rowOff>
    </xdr:to>
    <xdr:sp macro="" textlink="">
      <xdr:nvSpPr>
        <xdr:cNvPr id="1651" name="Oval 1650">
          <a:extLst>
            <a:ext uri="{FF2B5EF4-FFF2-40B4-BE49-F238E27FC236}">
              <a16:creationId xmlns:a16="http://schemas.microsoft.com/office/drawing/2014/main" xmlns="" id="{00000000-0008-0000-0500-000073060000}"/>
            </a:ext>
          </a:extLst>
        </xdr:cNvPr>
        <xdr:cNvSpPr/>
      </xdr:nvSpPr>
      <xdr:spPr>
        <a:xfrm>
          <a:off x="18766116" y="124310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652" name="Straight Arrow Connector 1651">
          <a:extLst>
            <a:ext uri="{FF2B5EF4-FFF2-40B4-BE49-F238E27FC236}">
              <a16:creationId xmlns:a16="http://schemas.microsoft.com/office/drawing/2014/main" xmlns="" id="{00000000-0008-0000-0500-000074060000}"/>
            </a:ext>
          </a:extLst>
        </xdr:cNvPr>
        <xdr:cNvCxnSpPr>
          <a:stCxn id="1651" idx="1"/>
        </xdr:cNvCxnSpPr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54</xdr:row>
      <xdr:rowOff>1255060</xdr:rowOff>
    </xdr:from>
    <xdr:to>
      <xdr:col>23</xdr:col>
      <xdr:colOff>504263</xdr:colOff>
      <xdr:row>54</xdr:row>
      <xdr:rowOff>2229972</xdr:rowOff>
    </xdr:to>
    <xdr:sp macro="" textlink="">
      <xdr:nvSpPr>
        <xdr:cNvPr id="1654" name="Oval 1653">
          <a:extLst>
            <a:ext uri="{FF2B5EF4-FFF2-40B4-BE49-F238E27FC236}">
              <a16:creationId xmlns:a16="http://schemas.microsoft.com/office/drawing/2014/main" xmlns="" id="{00000000-0008-0000-0500-000076060000}"/>
            </a:ext>
          </a:extLst>
        </xdr:cNvPr>
        <xdr:cNvSpPr/>
      </xdr:nvSpPr>
      <xdr:spPr>
        <a:xfrm>
          <a:off x="18766116" y="124310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655" name="Straight Arrow Connector 1654">
          <a:extLst>
            <a:ext uri="{FF2B5EF4-FFF2-40B4-BE49-F238E27FC236}">
              <a16:creationId xmlns:a16="http://schemas.microsoft.com/office/drawing/2014/main" xmlns="" id="{00000000-0008-0000-0500-000077060000}"/>
            </a:ext>
          </a:extLst>
        </xdr:cNvPr>
        <xdr:cNvCxnSpPr>
          <a:stCxn id="1654" idx="1"/>
        </xdr:cNvCxnSpPr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176</xdr:row>
      <xdr:rowOff>1255060</xdr:rowOff>
    </xdr:from>
    <xdr:to>
      <xdr:col>23</xdr:col>
      <xdr:colOff>504263</xdr:colOff>
      <xdr:row>176</xdr:row>
      <xdr:rowOff>2229972</xdr:rowOff>
    </xdr:to>
    <xdr:sp macro="" textlink="">
      <xdr:nvSpPr>
        <xdr:cNvPr id="1579" name="Oval 1578">
          <a:extLst>
            <a:ext uri="{FF2B5EF4-FFF2-40B4-BE49-F238E27FC236}">
              <a16:creationId xmlns:a16="http://schemas.microsoft.com/office/drawing/2014/main" xmlns="" id="{00000000-0008-0000-0500-00002B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580" name="Straight Arrow Connector 1579">
          <a:extLst>
            <a:ext uri="{FF2B5EF4-FFF2-40B4-BE49-F238E27FC236}">
              <a16:creationId xmlns:a16="http://schemas.microsoft.com/office/drawing/2014/main" xmlns="" id="{00000000-0008-0000-0500-00002C060000}"/>
            </a:ext>
          </a:extLst>
        </xdr:cNvPr>
        <xdr:cNvCxnSpPr>
          <a:stCxn id="1579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201</xdr:row>
      <xdr:rowOff>1255060</xdr:rowOff>
    </xdr:from>
    <xdr:to>
      <xdr:col>23</xdr:col>
      <xdr:colOff>504263</xdr:colOff>
      <xdr:row>201</xdr:row>
      <xdr:rowOff>2229972</xdr:rowOff>
    </xdr:to>
    <xdr:sp macro="" textlink="">
      <xdr:nvSpPr>
        <xdr:cNvPr id="1582" name="Oval 1581">
          <a:extLst>
            <a:ext uri="{FF2B5EF4-FFF2-40B4-BE49-F238E27FC236}">
              <a16:creationId xmlns:a16="http://schemas.microsoft.com/office/drawing/2014/main" xmlns="" id="{00000000-0008-0000-0500-00002E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583" name="Straight Arrow Connector 1582">
          <a:extLst>
            <a:ext uri="{FF2B5EF4-FFF2-40B4-BE49-F238E27FC236}">
              <a16:creationId xmlns:a16="http://schemas.microsoft.com/office/drawing/2014/main" xmlns="" id="{00000000-0008-0000-0500-00002F060000}"/>
            </a:ext>
          </a:extLst>
        </xdr:cNvPr>
        <xdr:cNvCxnSpPr>
          <a:stCxn id="1582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224</xdr:row>
      <xdr:rowOff>1255060</xdr:rowOff>
    </xdr:from>
    <xdr:to>
      <xdr:col>23</xdr:col>
      <xdr:colOff>504263</xdr:colOff>
      <xdr:row>224</xdr:row>
      <xdr:rowOff>2229972</xdr:rowOff>
    </xdr:to>
    <xdr:sp macro="" textlink="">
      <xdr:nvSpPr>
        <xdr:cNvPr id="1588" name="Oval 1587">
          <a:extLst>
            <a:ext uri="{FF2B5EF4-FFF2-40B4-BE49-F238E27FC236}">
              <a16:creationId xmlns:a16="http://schemas.microsoft.com/office/drawing/2014/main" xmlns="" id="{00000000-0008-0000-0500-000034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589" name="Straight Arrow Connector 1588">
          <a:extLst>
            <a:ext uri="{FF2B5EF4-FFF2-40B4-BE49-F238E27FC236}">
              <a16:creationId xmlns:a16="http://schemas.microsoft.com/office/drawing/2014/main" xmlns="" id="{00000000-0008-0000-0500-000035060000}"/>
            </a:ext>
          </a:extLst>
        </xdr:cNvPr>
        <xdr:cNvCxnSpPr>
          <a:stCxn id="1588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247</xdr:row>
      <xdr:rowOff>1255060</xdr:rowOff>
    </xdr:from>
    <xdr:to>
      <xdr:col>23</xdr:col>
      <xdr:colOff>504263</xdr:colOff>
      <xdr:row>247</xdr:row>
      <xdr:rowOff>2229972</xdr:rowOff>
    </xdr:to>
    <xdr:sp macro="" textlink="">
      <xdr:nvSpPr>
        <xdr:cNvPr id="1594" name="Oval 1593">
          <a:extLst>
            <a:ext uri="{FF2B5EF4-FFF2-40B4-BE49-F238E27FC236}">
              <a16:creationId xmlns:a16="http://schemas.microsoft.com/office/drawing/2014/main" xmlns="" id="{00000000-0008-0000-0500-00003A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595" name="Straight Arrow Connector 1594">
          <a:extLst>
            <a:ext uri="{FF2B5EF4-FFF2-40B4-BE49-F238E27FC236}">
              <a16:creationId xmlns:a16="http://schemas.microsoft.com/office/drawing/2014/main" xmlns="" id="{00000000-0008-0000-0500-00003B060000}"/>
            </a:ext>
          </a:extLst>
        </xdr:cNvPr>
        <xdr:cNvCxnSpPr>
          <a:stCxn id="1594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270</xdr:row>
      <xdr:rowOff>1255060</xdr:rowOff>
    </xdr:from>
    <xdr:to>
      <xdr:col>23</xdr:col>
      <xdr:colOff>504263</xdr:colOff>
      <xdr:row>270</xdr:row>
      <xdr:rowOff>2229972</xdr:rowOff>
    </xdr:to>
    <xdr:sp macro="" textlink="">
      <xdr:nvSpPr>
        <xdr:cNvPr id="1600" name="Oval 1599">
          <a:extLst>
            <a:ext uri="{FF2B5EF4-FFF2-40B4-BE49-F238E27FC236}">
              <a16:creationId xmlns:a16="http://schemas.microsoft.com/office/drawing/2014/main" xmlns="" id="{00000000-0008-0000-0500-000040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601" name="Straight Arrow Connector 1600">
          <a:extLst>
            <a:ext uri="{FF2B5EF4-FFF2-40B4-BE49-F238E27FC236}">
              <a16:creationId xmlns:a16="http://schemas.microsoft.com/office/drawing/2014/main" xmlns="" id="{00000000-0008-0000-0500-000041060000}"/>
            </a:ext>
          </a:extLst>
        </xdr:cNvPr>
        <xdr:cNvCxnSpPr>
          <a:stCxn id="1600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295</xdr:row>
      <xdr:rowOff>1255060</xdr:rowOff>
    </xdr:from>
    <xdr:to>
      <xdr:col>23</xdr:col>
      <xdr:colOff>504263</xdr:colOff>
      <xdr:row>295</xdr:row>
      <xdr:rowOff>2229972</xdr:rowOff>
    </xdr:to>
    <xdr:sp macro="" textlink="">
      <xdr:nvSpPr>
        <xdr:cNvPr id="1606" name="Oval 1605">
          <a:extLst>
            <a:ext uri="{FF2B5EF4-FFF2-40B4-BE49-F238E27FC236}">
              <a16:creationId xmlns:a16="http://schemas.microsoft.com/office/drawing/2014/main" xmlns="" id="{00000000-0008-0000-0500-000046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607" name="Straight Arrow Connector 1606">
          <a:extLst>
            <a:ext uri="{FF2B5EF4-FFF2-40B4-BE49-F238E27FC236}">
              <a16:creationId xmlns:a16="http://schemas.microsoft.com/office/drawing/2014/main" xmlns="" id="{00000000-0008-0000-0500-000047060000}"/>
            </a:ext>
          </a:extLst>
        </xdr:cNvPr>
        <xdr:cNvCxnSpPr>
          <a:stCxn id="1606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320</xdr:row>
      <xdr:rowOff>1255060</xdr:rowOff>
    </xdr:from>
    <xdr:to>
      <xdr:col>23</xdr:col>
      <xdr:colOff>504263</xdr:colOff>
      <xdr:row>320</xdr:row>
      <xdr:rowOff>2229972</xdr:rowOff>
    </xdr:to>
    <xdr:sp macro="" textlink="">
      <xdr:nvSpPr>
        <xdr:cNvPr id="1612" name="Oval 1611">
          <a:extLst>
            <a:ext uri="{FF2B5EF4-FFF2-40B4-BE49-F238E27FC236}">
              <a16:creationId xmlns:a16="http://schemas.microsoft.com/office/drawing/2014/main" xmlns="" id="{00000000-0008-0000-0500-00004C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613" name="Straight Arrow Connector 1612">
          <a:extLst>
            <a:ext uri="{FF2B5EF4-FFF2-40B4-BE49-F238E27FC236}">
              <a16:creationId xmlns:a16="http://schemas.microsoft.com/office/drawing/2014/main" xmlns="" id="{00000000-0008-0000-0500-00004D060000}"/>
            </a:ext>
          </a:extLst>
        </xdr:cNvPr>
        <xdr:cNvCxnSpPr>
          <a:stCxn id="1612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345</xdr:row>
      <xdr:rowOff>1255060</xdr:rowOff>
    </xdr:from>
    <xdr:to>
      <xdr:col>23</xdr:col>
      <xdr:colOff>504263</xdr:colOff>
      <xdr:row>345</xdr:row>
      <xdr:rowOff>2229972</xdr:rowOff>
    </xdr:to>
    <xdr:sp macro="" textlink="">
      <xdr:nvSpPr>
        <xdr:cNvPr id="1618" name="Oval 1617">
          <a:extLst>
            <a:ext uri="{FF2B5EF4-FFF2-40B4-BE49-F238E27FC236}">
              <a16:creationId xmlns:a16="http://schemas.microsoft.com/office/drawing/2014/main" xmlns="" id="{00000000-0008-0000-0500-000052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619" name="Straight Arrow Connector 1618">
          <a:extLst>
            <a:ext uri="{FF2B5EF4-FFF2-40B4-BE49-F238E27FC236}">
              <a16:creationId xmlns:a16="http://schemas.microsoft.com/office/drawing/2014/main" xmlns="" id="{00000000-0008-0000-0500-000053060000}"/>
            </a:ext>
          </a:extLst>
        </xdr:cNvPr>
        <xdr:cNvCxnSpPr>
          <a:stCxn id="1618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33616</xdr:colOff>
      <xdr:row>370</xdr:row>
      <xdr:rowOff>1255060</xdr:rowOff>
    </xdr:from>
    <xdr:to>
      <xdr:col>23</xdr:col>
      <xdr:colOff>504263</xdr:colOff>
      <xdr:row>370</xdr:row>
      <xdr:rowOff>2229972</xdr:rowOff>
    </xdr:to>
    <xdr:sp macro="" textlink="">
      <xdr:nvSpPr>
        <xdr:cNvPr id="1624" name="Oval 1623">
          <a:extLst>
            <a:ext uri="{FF2B5EF4-FFF2-40B4-BE49-F238E27FC236}">
              <a16:creationId xmlns:a16="http://schemas.microsoft.com/office/drawing/2014/main" xmlns="" id="{00000000-0008-0000-0500-000058060000}"/>
            </a:ext>
          </a:extLst>
        </xdr:cNvPr>
        <xdr:cNvSpPr/>
      </xdr:nvSpPr>
      <xdr:spPr>
        <a:xfrm>
          <a:off x="18766116" y="57325560"/>
          <a:ext cx="1407272" cy="974912"/>
        </a:xfrm>
        <a:prstGeom prst="ellipse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625" name="Straight Arrow Connector 1624">
          <a:extLst>
            <a:ext uri="{FF2B5EF4-FFF2-40B4-BE49-F238E27FC236}">
              <a16:creationId xmlns:a16="http://schemas.microsoft.com/office/drawing/2014/main" xmlns="" id="{00000000-0008-0000-0500-000059060000}"/>
            </a:ext>
          </a:extLst>
        </xdr:cNvPr>
        <xdr:cNvCxnSpPr>
          <a:stCxn id="1624" idx="1"/>
        </xdr:cNvCxnSpPr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31</xdr:row>
      <xdr:rowOff>1397831</xdr:rowOff>
    </xdr:from>
    <xdr:to>
      <xdr:col>22</xdr:col>
      <xdr:colOff>239706</xdr:colOff>
      <xdr:row>31</xdr:row>
      <xdr:rowOff>1476374</xdr:rowOff>
    </xdr:to>
    <xdr:cxnSp macro="">
      <xdr:nvCxnSpPr>
        <xdr:cNvPr id="1657" name="Straight Arrow Connector 1656">
          <a:extLst>
            <a:ext uri="{FF2B5EF4-FFF2-40B4-BE49-F238E27FC236}">
              <a16:creationId xmlns:a16="http://schemas.microsoft.com/office/drawing/2014/main" xmlns="" id="{00000000-0008-0000-0500-000079060000}"/>
            </a:ext>
          </a:extLst>
        </xdr:cNvPr>
        <xdr:cNvCxnSpPr/>
      </xdr:nvCxnSpPr>
      <xdr:spPr>
        <a:xfrm rot="16200000" flipH="1" flipV="1">
          <a:off x="17416081" y="2238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573" name="Straight Arrow Connector 1572">
          <a:extLst>
            <a:ext uri="{FF2B5EF4-FFF2-40B4-BE49-F238E27FC236}">
              <a16:creationId xmlns:a16="http://schemas.microsoft.com/office/drawing/2014/main" xmlns="" id="{00000000-0008-0000-0500-000025060000}"/>
            </a:ext>
          </a:extLst>
        </xdr:cNvPr>
        <xdr:cNvCxnSpPr/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574" name="Straight Arrow Connector 1573">
          <a:extLst>
            <a:ext uri="{FF2B5EF4-FFF2-40B4-BE49-F238E27FC236}">
              <a16:creationId xmlns:a16="http://schemas.microsoft.com/office/drawing/2014/main" xmlns="" id="{00000000-0008-0000-0500-000026060000}"/>
            </a:ext>
          </a:extLst>
        </xdr:cNvPr>
        <xdr:cNvCxnSpPr/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578" name="Straight Arrow Connector 1577">
          <a:extLst>
            <a:ext uri="{FF2B5EF4-FFF2-40B4-BE49-F238E27FC236}">
              <a16:creationId xmlns:a16="http://schemas.microsoft.com/office/drawing/2014/main" xmlns="" id="{00000000-0008-0000-0500-00002A060000}"/>
            </a:ext>
          </a:extLst>
        </xdr:cNvPr>
        <xdr:cNvCxnSpPr/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54</xdr:row>
      <xdr:rowOff>1397831</xdr:rowOff>
    </xdr:from>
    <xdr:to>
      <xdr:col>22</xdr:col>
      <xdr:colOff>239706</xdr:colOff>
      <xdr:row>54</xdr:row>
      <xdr:rowOff>1476374</xdr:rowOff>
    </xdr:to>
    <xdr:cxnSp macro="">
      <xdr:nvCxnSpPr>
        <xdr:cNvPr id="1585" name="Straight Arrow Connector 1584">
          <a:extLst>
            <a:ext uri="{FF2B5EF4-FFF2-40B4-BE49-F238E27FC236}">
              <a16:creationId xmlns:a16="http://schemas.microsoft.com/office/drawing/2014/main" xmlns="" id="{00000000-0008-0000-0500-000031060000}"/>
            </a:ext>
          </a:extLst>
        </xdr:cNvPr>
        <xdr:cNvCxnSpPr/>
      </xdr:nvCxnSpPr>
      <xdr:spPr>
        <a:xfrm rot="16200000" flipH="1" flipV="1">
          <a:off x="17416081" y="11096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86" name="Straight Arrow Connector 1585">
          <a:extLst>
            <a:ext uri="{FF2B5EF4-FFF2-40B4-BE49-F238E27FC236}">
              <a16:creationId xmlns:a16="http://schemas.microsoft.com/office/drawing/2014/main" xmlns="" id="{00000000-0008-0000-0500-000032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87" name="Straight Arrow Connector 1586">
          <a:extLst>
            <a:ext uri="{FF2B5EF4-FFF2-40B4-BE49-F238E27FC236}">
              <a16:creationId xmlns:a16="http://schemas.microsoft.com/office/drawing/2014/main" xmlns="" id="{00000000-0008-0000-0500-000033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1" name="Straight Arrow Connector 1590">
          <a:extLst>
            <a:ext uri="{FF2B5EF4-FFF2-40B4-BE49-F238E27FC236}">
              <a16:creationId xmlns:a16="http://schemas.microsoft.com/office/drawing/2014/main" xmlns="" id="{00000000-0008-0000-0500-000037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2" name="Straight Arrow Connector 1591">
          <a:extLst>
            <a:ext uri="{FF2B5EF4-FFF2-40B4-BE49-F238E27FC236}">
              <a16:creationId xmlns:a16="http://schemas.microsoft.com/office/drawing/2014/main" xmlns="" id="{00000000-0008-0000-0500-000038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3" name="Straight Arrow Connector 1592">
          <a:extLst>
            <a:ext uri="{FF2B5EF4-FFF2-40B4-BE49-F238E27FC236}">
              <a16:creationId xmlns:a16="http://schemas.microsoft.com/office/drawing/2014/main" xmlns="" id="{00000000-0008-0000-0500-000039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7" name="Straight Arrow Connector 1596">
          <a:extLst>
            <a:ext uri="{FF2B5EF4-FFF2-40B4-BE49-F238E27FC236}">
              <a16:creationId xmlns:a16="http://schemas.microsoft.com/office/drawing/2014/main" xmlns="" id="{00000000-0008-0000-0500-00003D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8" name="Straight Arrow Connector 1597">
          <a:extLst>
            <a:ext uri="{FF2B5EF4-FFF2-40B4-BE49-F238E27FC236}">
              <a16:creationId xmlns:a16="http://schemas.microsoft.com/office/drawing/2014/main" xmlns="" id="{00000000-0008-0000-0500-00003E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77</xdr:row>
      <xdr:rowOff>1397831</xdr:rowOff>
    </xdr:from>
    <xdr:to>
      <xdr:col>22</xdr:col>
      <xdr:colOff>239706</xdr:colOff>
      <xdr:row>77</xdr:row>
      <xdr:rowOff>1476374</xdr:rowOff>
    </xdr:to>
    <xdr:cxnSp macro="">
      <xdr:nvCxnSpPr>
        <xdr:cNvPr id="1599" name="Straight Arrow Connector 1598">
          <a:extLst>
            <a:ext uri="{FF2B5EF4-FFF2-40B4-BE49-F238E27FC236}">
              <a16:creationId xmlns:a16="http://schemas.microsoft.com/office/drawing/2014/main" xmlns="" id="{00000000-0008-0000-0500-00003F060000}"/>
            </a:ext>
          </a:extLst>
        </xdr:cNvPr>
        <xdr:cNvCxnSpPr/>
      </xdr:nvCxnSpPr>
      <xdr:spPr>
        <a:xfrm rot="16200000" flipH="1" flipV="1">
          <a:off x="17416081" y="20129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03" name="Straight Arrow Connector 1602">
          <a:extLst>
            <a:ext uri="{FF2B5EF4-FFF2-40B4-BE49-F238E27FC236}">
              <a16:creationId xmlns:a16="http://schemas.microsoft.com/office/drawing/2014/main" xmlns="" id="{00000000-0008-0000-0500-000043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04" name="Straight Arrow Connector 1603">
          <a:extLst>
            <a:ext uri="{FF2B5EF4-FFF2-40B4-BE49-F238E27FC236}">
              <a16:creationId xmlns:a16="http://schemas.microsoft.com/office/drawing/2014/main" xmlns="" id="{00000000-0008-0000-0500-000044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05" name="Straight Arrow Connector 1604">
          <a:extLst>
            <a:ext uri="{FF2B5EF4-FFF2-40B4-BE49-F238E27FC236}">
              <a16:creationId xmlns:a16="http://schemas.microsoft.com/office/drawing/2014/main" xmlns="" id="{00000000-0008-0000-0500-000045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09" name="Straight Arrow Connector 1608">
          <a:extLst>
            <a:ext uri="{FF2B5EF4-FFF2-40B4-BE49-F238E27FC236}">
              <a16:creationId xmlns:a16="http://schemas.microsoft.com/office/drawing/2014/main" xmlns="" id="{00000000-0008-0000-0500-000049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10" name="Straight Arrow Connector 1609">
          <a:extLst>
            <a:ext uri="{FF2B5EF4-FFF2-40B4-BE49-F238E27FC236}">
              <a16:creationId xmlns:a16="http://schemas.microsoft.com/office/drawing/2014/main" xmlns="" id="{00000000-0008-0000-0500-00004A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11" name="Straight Arrow Connector 1610">
          <a:extLst>
            <a:ext uri="{FF2B5EF4-FFF2-40B4-BE49-F238E27FC236}">
              <a16:creationId xmlns:a16="http://schemas.microsoft.com/office/drawing/2014/main" xmlns="" id="{00000000-0008-0000-0500-00004B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15" name="Straight Arrow Connector 1614">
          <a:extLst>
            <a:ext uri="{FF2B5EF4-FFF2-40B4-BE49-F238E27FC236}">
              <a16:creationId xmlns:a16="http://schemas.microsoft.com/office/drawing/2014/main" xmlns="" id="{00000000-0008-0000-0500-00004F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16" name="Straight Arrow Connector 1615">
          <a:extLst>
            <a:ext uri="{FF2B5EF4-FFF2-40B4-BE49-F238E27FC236}">
              <a16:creationId xmlns:a16="http://schemas.microsoft.com/office/drawing/2014/main" xmlns="" id="{00000000-0008-0000-0500-000050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102</xdr:row>
      <xdr:rowOff>1397831</xdr:rowOff>
    </xdr:from>
    <xdr:to>
      <xdr:col>22</xdr:col>
      <xdr:colOff>239706</xdr:colOff>
      <xdr:row>102</xdr:row>
      <xdr:rowOff>1476374</xdr:rowOff>
    </xdr:to>
    <xdr:cxnSp macro="">
      <xdr:nvCxnSpPr>
        <xdr:cNvPr id="1617" name="Straight Arrow Connector 1616">
          <a:extLst>
            <a:ext uri="{FF2B5EF4-FFF2-40B4-BE49-F238E27FC236}">
              <a16:creationId xmlns:a16="http://schemas.microsoft.com/office/drawing/2014/main" xmlns="" id="{00000000-0008-0000-0500-000051060000}"/>
            </a:ext>
          </a:extLst>
        </xdr:cNvPr>
        <xdr:cNvCxnSpPr/>
      </xdr:nvCxnSpPr>
      <xdr:spPr>
        <a:xfrm rot="16200000" flipH="1" flipV="1">
          <a:off x="17416081" y="29082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21" name="Straight Arrow Connector 1620">
          <a:extLst>
            <a:ext uri="{FF2B5EF4-FFF2-40B4-BE49-F238E27FC236}">
              <a16:creationId xmlns:a16="http://schemas.microsoft.com/office/drawing/2014/main" xmlns="" id="{00000000-0008-0000-0500-000055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22" name="Straight Arrow Connector 1621">
          <a:extLst>
            <a:ext uri="{FF2B5EF4-FFF2-40B4-BE49-F238E27FC236}">
              <a16:creationId xmlns:a16="http://schemas.microsoft.com/office/drawing/2014/main" xmlns="" id="{00000000-0008-0000-0500-000056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23" name="Straight Arrow Connector 1622">
          <a:extLst>
            <a:ext uri="{FF2B5EF4-FFF2-40B4-BE49-F238E27FC236}">
              <a16:creationId xmlns:a16="http://schemas.microsoft.com/office/drawing/2014/main" xmlns="" id="{00000000-0008-0000-0500-000057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58" name="Straight Arrow Connector 1657">
          <a:extLst>
            <a:ext uri="{FF2B5EF4-FFF2-40B4-BE49-F238E27FC236}">
              <a16:creationId xmlns:a16="http://schemas.microsoft.com/office/drawing/2014/main" xmlns="" id="{00000000-0008-0000-0500-00007A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59" name="Straight Arrow Connector 1658">
          <a:extLst>
            <a:ext uri="{FF2B5EF4-FFF2-40B4-BE49-F238E27FC236}">
              <a16:creationId xmlns:a16="http://schemas.microsoft.com/office/drawing/2014/main" xmlns="" id="{00000000-0008-0000-0500-00007B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60" name="Straight Arrow Connector 1659">
          <a:extLst>
            <a:ext uri="{FF2B5EF4-FFF2-40B4-BE49-F238E27FC236}">
              <a16:creationId xmlns:a16="http://schemas.microsoft.com/office/drawing/2014/main" xmlns="" id="{00000000-0008-0000-0500-00007C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61" name="Straight Arrow Connector 1660">
          <a:extLst>
            <a:ext uri="{FF2B5EF4-FFF2-40B4-BE49-F238E27FC236}">
              <a16:creationId xmlns:a16="http://schemas.microsoft.com/office/drawing/2014/main" xmlns="" id="{00000000-0008-0000-0500-00007D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62" name="Straight Arrow Connector 1661">
          <a:extLst>
            <a:ext uri="{FF2B5EF4-FFF2-40B4-BE49-F238E27FC236}">
              <a16:creationId xmlns:a16="http://schemas.microsoft.com/office/drawing/2014/main" xmlns="" id="{00000000-0008-0000-0500-00007E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63" name="Straight Arrow Connector 1662">
          <a:extLst>
            <a:ext uri="{FF2B5EF4-FFF2-40B4-BE49-F238E27FC236}">
              <a16:creationId xmlns:a16="http://schemas.microsoft.com/office/drawing/2014/main" xmlns="" id="{00000000-0008-0000-0500-00007F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127</xdr:row>
      <xdr:rowOff>1397831</xdr:rowOff>
    </xdr:from>
    <xdr:to>
      <xdr:col>22</xdr:col>
      <xdr:colOff>239706</xdr:colOff>
      <xdr:row>127</xdr:row>
      <xdr:rowOff>1476374</xdr:rowOff>
    </xdr:to>
    <xdr:cxnSp macro="">
      <xdr:nvCxnSpPr>
        <xdr:cNvPr id="1664" name="Straight Arrow Connector 1663">
          <a:extLst>
            <a:ext uri="{FF2B5EF4-FFF2-40B4-BE49-F238E27FC236}">
              <a16:creationId xmlns:a16="http://schemas.microsoft.com/office/drawing/2014/main" xmlns="" id="{00000000-0008-0000-0500-000080060000}"/>
            </a:ext>
          </a:extLst>
        </xdr:cNvPr>
        <xdr:cNvCxnSpPr/>
      </xdr:nvCxnSpPr>
      <xdr:spPr>
        <a:xfrm rot="16200000" flipH="1" flipV="1">
          <a:off x="17416081" y="38099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65" name="Straight Arrow Connector 1664">
          <a:extLst>
            <a:ext uri="{FF2B5EF4-FFF2-40B4-BE49-F238E27FC236}">
              <a16:creationId xmlns:a16="http://schemas.microsoft.com/office/drawing/2014/main" xmlns="" id="{00000000-0008-0000-0500-000081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66" name="Straight Arrow Connector 1665">
          <a:extLst>
            <a:ext uri="{FF2B5EF4-FFF2-40B4-BE49-F238E27FC236}">
              <a16:creationId xmlns:a16="http://schemas.microsoft.com/office/drawing/2014/main" xmlns="" id="{00000000-0008-0000-0500-000082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67" name="Straight Arrow Connector 1666">
          <a:extLst>
            <a:ext uri="{FF2B5EF4-FFF2-40B4-BE49-F238E27FC236}">
              <a16:creationId xmlns:a16="http://schemas.microsoft.com/office/drawing/2014/main" xmlns="" id="{00000000-0008-0000-0500-000083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68" name="Straight Arrow Connector 1667">
          <a:extLst>
            <a:ext uri="{FF2B5EF4-FFF2-40B4-BE49-F238E27FC236}">
              <a16:creationId xmlns:a16="http://schemas.microsoft.com/office/drawing/2014/main" xmlns="" id="{00000000-0008-0000-0500-000084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69" name="Straight Arrow Connector 1668">
          <a:extLst>
            <a:ext uri="{FF2B5EF4-FFF2-40B4-BE49-F238E27FC236}">
              <a16:creationId xmlns:a16="http://schemas.microsoft.com/office/drawing/2014/main" xmlns="" id="{00000000-0008-0000-0500-000085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0" name="Straight Arrow Connector 1669">
          <a:extLst>
            <a:ext uri="{FF2B5EF4-FFF2-40B4-BE49-F238E27FC236}">
              <a16:creationId xmlns:a16="http://schemas.microsoft.com/office/drawing/2014/main" xmlns="" id="{00000000-0008-0000-0500-000086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1" name="Straight Arrow Connector 1670">
          <a:extLst>
            <a:ext uri="{FF2B5EF4-FFF2-40B4-BE49-F238E27FC236}">
              <a16:creationId xmlns:a16="http://schemas.microsoft.com/office/drawing/2014/main" xmlns="" id="{00000000-0008-0000-0500-000087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2" name="Straight Arrow Connector 1671">
          <a:extLst>
            <a:ext uri="{FF2B5EF4-FFF2-40B4-BE49-F238E27FC236}">
              <a16:creationId xmlns:a16="http://schemas.microsoft.com/office/drawing/2014/main" xmlns="" id="{00000000-0008-0000-0500-000088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3" name="Straight Arrow Connector 1672">
          <a:extLst>
            <a:ext uri="{FF2B5EF4-FFF2-40B4-BE49-F238E27FC236}">
              <a16:creationId xmlns:a16="http://schemas.microsoft.com/office/drawing/2014/main" xmlns="" id="{00000000-0008-0000-0500-000089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4" name="Straight Arrow Connector 1673">
          <a:extLst>
            <a:ext uri="{FF2B5EF4-FFF2-40B4-BE49-F238E27FC236}">
              <a16:creationId xmlns:a16="http://schemas.microsoft.com/office/drawing/2014/main" xmlns="" id="{00000000-0008-0000-0500-00008A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151</xdr:row>
      <xdr:rowOff>1397831</xdr:rowOff>
    </xdr:from>
    <xdr:to>
      <xdr:col>22</xdr:col>
      <xdr:colOff>239706</xdr:colOff>
      <xdr:row>151</xdr:row>
      <xdr:rowOff>1476374</xdr:rowOff>
    </xdr:to>
    <xdr:cxnSp macro="">
      <xdr:nvCxnSpPr>
        <xdr:cNvPr id="1675" name="Straight Arrow Connector 1674">
          <a:extLst>
            <a:ext uri="{FF2B5EF4-FFF2-40B4-BE49-F238E27FC236}">
              <a16:creationId xmlns:a16="http://schemas.microsoft.com/office/drawing/2014/main" xmlns="" id="{00000000-0008-0000-0500-00008B060000}"/>
            </a:ext>
          </a:extLst>
        </xdr:cNvPr>
        <xdr:cNvCxnSpPr/>
      </xdr:nvCxnSpPr>
      <xdr:spPr>
        <a:xfrm rot="16200000" flipH="1" flipV="1">
          <a:off x="17416081" y="470848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76" name="Straight Arrow Connector 1675">
          <a:extLst>
            <a:ext uri="{FF2B5EF4-FFF2-40B4-BE49-F238E27FC236}">
              <a16:creationId xmlns:a16="http://schemas.microsoft.com/office/drawing/2014/main" xmlns="" id="{00000000-0008-0000-0500-00008C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77" name="Straight Arrow Connector 1676">
          <a:extLst>
            <a:ext uri="{FF2B5EF4-FFF2-40B4-BE49-F238E27FC236}">
              <a16:creationId xmlns:a16="http://schemas.microsoft.com/office/drawing/2014/main" xmlns="" id="{00000000-0008-0000-0500-00008D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78" name="Straight Arrow Connector 1677">
          <a:extLst>
            <a:ext uri="{FF2B5EF4-FFF2-40B4-BE49-F238E27FC236}">
              <a16:creationId xmlns:a16="http://schemas.microsoft.com/office/drawing/2014/main" xmlns="" id="{00000000-0008-0000-0500-00008E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79" name="Straight Arrow Connector 1678">
          <a:extLst>
            <a:ext uri="{FF2B5EF4-FFF2-40B4-BE49-F238E27FC236}">
              <a16:creationId xmlns:a16="http://schemas.microsoft.com/office/drawing/2014/main" xmlns="" id="{00000000-0008-0000-0500-00008F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0" name="Straight Arrow Connector 1679">
          <a:extLst>
            <a:ext uri="{FF2B5EF4-FFF2-40B4-BE49-F238E27FC236}">
              <a16:creationId xmlns:a16="http://schemas.microsoft.com/office/drawing/2014/main" xmlns="" id="{00000000-0008-0000-0500-000090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1" name="Straight Arrow Connector 1680">
          <a:extLst>
            <a:ext uri="{FF2B5EF4-FFF2-40B4-BE49-F238E27FC236}">
              <a16:creationId xmlns:a16="http://schemas.microsoft.com/office/drawing/2014/main" xmlns="" id="{00000000-0008-0000-0500-000091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2" name="Straight Arrow Connector 1681">
          <a:extLst>
            <a:ext uri="{FF2B5EF4-FFF2-40B4-BE49-F238E27FC236}">
              <a16:creationId xmlns:a16="http://schemas.microsoft.com/office/drawing/2014/main" xmlns="" id="{00000000-0008-0000-0500-000092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3" name="Straight Arrow Connector 1682">
          <a:extLst>
            <a:ext uri="{FF2B5EF4-FFF2-40B4-BE49-F238E27FC236}">
              <a16:creationId xmlns:a16="http://schemas.microsoft.com/office/drawing/2014/main" xmlns="" id="{00000000-0008-0000-0500-000093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4" name="Straight Arrow Connector 1683">
          <a:extLst>
            <a:ext uri="{FF2B5EF4-FFF2-40B4-BE49-F238E27FC236}">
              <a16:creationId xmlns:a16="http://schemas.microsoft.com/office/drawing/2014/main" xmlns="" id="{00000000-0008-0000-0500-000094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5" name="Straight Arrow Connector 1684">
          <a:extLst>
            <a:ext uri="{FF2B5EF4-FFF2-40B4-BE49-F238E27FC236}">
              <a16:creationId xmlns:a16="http://schemas.microsoft.com/office/drawing/2014/main" xmlns="" id="{00000000-0008-0000-0500-000095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6" name="Straight Arrow Connector 1685">
          <a:extLst>
            <a:ext uri="{FF2B5EF4-FFF2-40B4-BE49-F238E27FC236}">
              <a16:creationId xmlns:a16="http://schemas.microsoft.com/office/drawing/2014/main" xmlns="" id="{00000000-0008-0000-0500-000096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176</xdr:row>
      <xdr:rowOff>1397831</xdr:rowOff>
    </xdr:from>
    <xdr:to>
      <xdr:col>22</xdr:col>
      <xdr:colOff>239706</xdr:colOff>
      <xdr:row>176</xdr:row>
      <xdr:rowOff>1476374</xdr:rowOff>
    </xdr:to>
    <xdr:cxnSp macro="">
      <xdr:nvCxnSpPr>
        <xdr:cNvPr id="1687" name="Straight Arrow Connector 1686">
          <a:extLst>
            <a:ext uri="{FF2B5EF4-FFF2-40B4-BE49-F238E27FC236}">
              <a16:creationId xmlns:a16="http://schemas.microsoft.com/office/drawing/2014/main" xmlns="" id="{00000000-0008-0000-0500-000097060000}"/>
            </a:ext>
          </a:extLst>
        </xdr:cNvPr>
        <xdr:cNvCxnSpPr/>
      </xdr:nvCxnSpPr>
      <xdr:spPr>
        <a:xfrm rot="16200000" flipH="1" flipV="1">
          <a:off x="17416081" y="55990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88" name="Straight Arrow Connector 1687">
          <a:extLst>
            <a:ext uri="{FF2B5EF4-FFF2-40B4-BE49-F238E27FC236}">
              <a16:creationId xmlns:a16="http://schemas.microsoft.com/office/drawing/2014/main" xmlns="" id="{00000000-0008-0000-0500-000098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89" name="Straight Arrow Connector 1688">
          <a:extLst>
            <a:ext uri="{FF2B5EF4-FFF2-40B4-BE49-F238E27FC236}">
              <a16:creationId xmlns:a16="http://schemas.microsoft.com/office/drawing/2014/main" xmlns="" id="{00000000-0008-0000-0500-000099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0" name="Straight Arrow Connector 1689">
          <a:extLst>
            <a:ext uri="{FF2B5EF4-FFF2-40B4-BE49-F238E27FC236}">
              <a16:creationId xmlns:a16="http://schemas.microsoft.com/office/drawing/2014/main" xmlns="" id="{00000000-0008-0000-0500-00009A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1" name="Straight Arrow Connector 1690">
          <a:extLst>
            <a:ext uri="{FF2B5EF4-FFF2-40B4-BE49-F238E27FC236}">
              <a16:creationId xmlns:a16="http://schemas.microsoft.com/office/drawing/2014/main" xmlns="" id="{00000000-0008-0000-0500-00009B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2" name="Straight Arrow Connector 1691">
          <a:extLst>
            <a:ext uri="{FF2B5EF4-FFF2-40B4-BE49-F238E27FC236}">
              <a16:creationId xmlns:a16="http://schemas.microsoft.com/office/drawing/2014/main" xmlns="" id="{00000000-0008-0000-0500-00009C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3" name="Straight Arrow Connector 1692">
          <a:extLst>
            <a:ext uri="{FF2B5EF4-FFF2-40B4-BE49-F238E27FC236}">
              <a16:creationId xmlns:a16="http://schemas.microsoft.com/office/drawing/2014/main" xmlns="" id="{00000000-0008-0000-0500-00009D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4" name="Straight Arrow Connector 1693">
          <a:extLst>
            <a:ext uri="{FF2B5EF4-FFF2-40B4-BE49-F238E27FC236}">
              <a16:creationId xmlns:a16="http://schemas.microsoft.com/office/drawing/2014/main" xmlns="" id="{00000000-0008-0000-0500-00009E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5" name="Straight Arrow Connector 1694">
          <a:extLst>
            <a:ext uri="{FF2B5EF4-FFF2-40B4-BE49-F238E27FC236}">
              <a16:creationId xmlns:a16="http://schemas.microsoft.com/office/drawing/2014/main" xmlns="" id="{00000000-0008-0000-0500-00009F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6" name="Straight Arrow Connector 1695">
          <a:extLst>
            <a:ext uri="{FF2B5EF4-FFF2-40B4-BE49-F238E27FC236}">
              <a16:creationId xmlns:a16="http://schemas.microsoft.com/office/drawing/2014/main" xmlns="" id="{00000000-0008-0000-0500-0000A0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7" name="Straight Arrow Connector 1696">
          <a:extLst>
            <a:ext uri="{FF2B5EF4-FFF2-40B4-BE49-F238E27FC236}">
              <a16:creationId xmlns:a16="http://schemas.microsoft.com/office/drawing/2014/main" xmlns="" id="{00000000-0008-0000-0500-0000A1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8" name="Straight Arrow Connector 1697">
          <a:extLst>
            <a:ext uri="{FF2B5EF4-FFF2-40B4-BE49-F238E27FC236}">
              <a16:creationId xmlns:a16="http://schemas.microsoft.com/office/drawing/2014/main" xmlns="" id="{00000000-0008-0000-0500-0000A2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699" name="Straight Arrow Connector 1698">
          <a:extLst>
            <a:ext uri="{FF2B5EF4-FFF2-40B4-BE49-F238E27FC236}">
              <a16:creationId xmlns:a16="http://schemas.microsoft.com/office/drawing/2014/main" xmlns="" id="{00000000-0008-0000-0500-0000A3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201</xdr:row>
      <xdr:rowOff>1397831</xdr:rowOff>
    </xdr:from>
    <xdr:to>
      <xdr:col>22</xdr:col>
      <xdr:colOff>239706</xdr:colOff>
      <xdr:row>201</xdr:row>
      <xdr:rowOff>1476374</xdr:rowOff>
    </xdr:to>
    <xdr:cxnSp macro="">
      <xdr:nvCxnSpPr>
        <xdr:cNvPr id="1700" name="Straight Arrow Connector 1699">
          <a:extLst>
            <a:ext uri="{FF2B5EF4-FFF2-40B4-BE49-F238E27FC236}">
              <a16:creationId xmlns:a16="http://schemas.microsoft.com/office/drawing/2014/main" xmlns="" id="{00000000-0008-0000-0500-0000A4060000}"/>
            </a:ext>
          </a:extLst>
        </xdr:cNvPr>
        <xdr:cNvCxnSpPr/>
      </xdr:nvCxnSpPr>
      <xdr:spPr>
        <a:xfrm rot="16200000" flipH="1" flipV="1">
          <a:off x="17416081" y="64976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1" name="Straight Arrow Connector 1700">
          <a:extLst>
            <a:ext uri="{FF2B5EF4-FFF2-40B4-BE49-F238E27FC236}">
              <a16:creationId xmlns:a16="http://schemas.microsoft.com/office/drawing/2014/main" xmlns="" id="{00000000-0008-0000-0500-0000A5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2" name="Straight Arrow Connector 1701">
          <a:extLst>
            <a:ext uri="{FF2B5EF4-FFF2-40B4-BE49-F238E27FC236}">
              <a16:creationId xmlns:a16="http://schemas.microsoft.com/office/drawing/2014/main" xmlns="" id="{00000000-0008-0000-0500-0000A6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3" name="Straight Arrow Connector 1702">
          <a:extLst>
            <a:ext uri="{FF2B5EF4-FFF2-40B4-BE49-F238E27FC236}">
              <a16:creationId xmlns:a16="http://schemas.microsoft.com/office/drawing/2014/main" xmlns="" id="{00000000-0008-0000-0500-0000A7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4" name="Straight Arrow Connector 1703">
          <a:extLst>
            <a:ext uri="{FF2B5EF4-FFF2-40B4-BE49-F238E27FC236}">
              <a16:creationId xmlns:a16="http://schemas.microsoft.com/office/drawing/2014/main" xmlns="" id="{00000000-0008-0000-0500-0000A8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5" name="Straight Arrow Connector 1704">
          <a:extLst>
            <a:ext uri="{FF2B5EF4-FFF2-40B4-BE49-F238E27FC236}">
              <a16:creationId xmlns:a16="http://schemas.microsoft.com/office/drawing/2014/main" xmlns="" id="{00000000-0008-0000-0500-0000A9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6" name="Straight Arrow Connector 1705">
          <a:extLst>
            <a:ext uri="{FF2B5EF4-FFF2-40B4-BE49-F238E27FC236}">
              <a16:creationId xmlns:a16="http://schemas.microsoft.com/office/drawing/2014/main" xmlns="" id="{00000000-0008-0000-0500-0000AA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7" name="Straight Arrow Connector 1706">
          <a:extLst>
            <a:ext uri="{FF2B5EF4-FFF2-40B4-BE49-F238E27FC236}">
              <a16:creationId xmlns:a16="http://schemas.microsoft.com/office/drawing/2014/main" xmlns="" id="{00000000-0008-0000-0500-0000AB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8" name="Straight Arrow Connector 1707">
          <a:extLst>
            <a:ext uri="{FF2B5EF4-FFF2-40B4-BE49-F238E27FC236}">
              <a16:creationId xmlns:a16="http://schemas.microsoft.com/office/drawing/2014/main" xmlns="" id="{00000000-0008-0000-0500-0000AC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09" name="Straight Arrow Connector 1708">
          <a:extLst>
            <a:ext uri="{FF2B5EF4-FFF2-40B4-BE49-F238E27FC236}">
              <a16:creationId xmlns:a16="http://schemas.microsoft.com/office/drawing/2014/main" xmlns="" id="{00000000-0008-0000-0500-0000AD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10" name="Straight Arrow Connector 1709">
          <a:extLst>
            <a:ext uri="{FF2B5EF4-FFF2-40B4-BE49-F238E27FC236}">
              <a16:creationId xmlns:a16="http://schemas.microsoft.com/office/drawing/2014/main" xmlns="" id="{00000000-0008-0000-0500-0000AE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11" name="Straight Arrow Connector 1710">
          <a:extLst>
            <a:ext uri="{FF2B5EF4-FFF2-40B4-BE49-F238E27FC236}">
              <a16:creationId xmlns:a16="http://schemas.microsoft.com/office/drawing/2014/main" xmlns="" id="{00000000-0008-0000-0500-0000AF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12" name="Straight Arrow Connector 1711">
          <a:extLst>
            <a:ext uri="{FF2B5EF4-FFF2-40B4-BE49-F238E27FC236}">
              <a16:creationId xmlns:a16="http://schemas.microsoft.com/office/drawing/2014/main" xmlns="" id="{00000000-0008-0000-0500-0000B0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13" name="Straight Arrow Connector 1712">
          <a:extLst>
            <a:ext uri="{FF2B5EF4-FFF2-40B4-BE49-F238E27FC236}">
              <a16:creationId xmlns:a16="http://schemas.microsoft.com/office/drawing/2014/main" xmlns="" id="{00000000-0008-0000-0500-0000B1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224</xdr:row>
      <xdr:rowOff>1397831</xdr:rowOff>
    </xdr:from>
    <xdr:to>
      <xdr:col>22</xdr:col>
      <xdr:colOff>239706</xdr:colOff>
      <xdr:row>224</xdr:row>
      <xdr:rowOff>1476374</xdr:rowOff>
    </xdr:to>
    <xdr:cxnSp macro="">
      <xdr:nvCxnSpPr>
        <xdr:cNvPr id="1714" name="Straight Arrow Connector 1713">
          <a:extLst>
            <a:ext uri="{FF2B5EF4-FFF2-40B4-BE49-F238E27FC236}">
              <a16:creationId xmlns:a16="http://schemas.microsoft.com/office/drawing/2014/main" xmlns="" id="{00000000-0008-0000-0500-0000B2060000}"/>
            </a:ext>
          </a:extLst>
        </xdr:cNvPr>
        <xdr:cNvCxnSpPr/>
      </xdr:nvCxnSpPr>
      <xdr:spPr>
        <a:xfrm rot="16200000" flipH="1" flipV="1">
          <a:off x="17416081" y="7399300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15" name="Straight Arrow Connector 1714">
          <a:extLst>
            <a:ext uri="{FF2B5EF4-FFF2-40B4-BE49-F238E27FC236}">
              <a16:creationId xmlns:a16="http://schemas.microsoft.com/office/drawing/2014/main" xmlns="" id="{00000000-0008-0000-0500-0000B3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16" name="Straight Arrow Connector 1715">
          <a:extLst>
            <a:ext uri="{FF2B5EF4-FFF2-40B4-BE49-F238E27FC236}">
              <a16:creationId xmlns:a16="http://schemas.microsoft.com/office/drawing/2014/main" xmlns="" id="{00000000-0008-0000-0500-0000B4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17" name="Straight Arrow Connector 1716">
          <a:extLst>
            <a:ext uri="{FF2B5EF4-FFF2-40B4-BE49-F238E27FC236}">
              <a16:creationId xmlns:a16="http://schemas.microsoft.com/office/drawing/2014/main" xmlns="" id="{00000000-0008-0000-0500-0000B5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18" name="Straight Arrow Connector 1717">
          <a:extLst>
            <a:ext uri="{FF2B5EF4-FFF2-40B4-BE49-F238E27FC236}">
              <a16:creationId xmlns:a16="http://schemas.microsoft.com/office/drawing/2014/main" xmlns="" id="{00000000-0008-0000-0500-0000B6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19" name="Straight Arrow Connector 1718">
          <a:extLst>
            <a:ext uri="{FF2B5EF4-FFF2-40B4-BE49-F238E27FC236}">
              <a16:creationId xmlns:a16="http://schemas.microsoft.com/office/drawing/2014/main" xmlns="" id="{00000000-0008-0000-0500-0000B7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0" name="Straight Arrow Connector 1719">
          <a:extLst>
            <a:ext uri="{FF2B5EF4-FFF2-40B4-BE49-F238E27FC236}">
              <a16:creationId xmlns:a16="http://schemas.microsoft.com/office/drawing/2014/main" xmlns="" id="{00000000-0008-0000-0500-0000B8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1" name="Straight Arrow Connector 1720">
          <a:extLst>
            <a:ext uri="{FF2B5EF4-FFF2-40B4-BE49-F238E27FC236}">
              <a16:creationId xmlns:a16="http://schemas.microsoft.com/office/drawing/2014/main" xmlns="" id="{00000000-0008-0000-0500-0000B9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2" name="Straight Arrow Connector 1721">
          <a:extLst>
            <a:ext uri="{FF2B5EF4-FFF2-40B4-BE49-F238E27FC236}">
              <a16:creationId xmlns:a16="http://schemas.microsoft.com/office/drawing/2014/main" xmlns="" id="{00000000-0008-0000-0500-0000BA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3" name="Straight Arrow Connector 1722">
          <a:extLst>
            <a:ext uri="{FF2B5EF4-FFF2-40B4-BE49-F238E27FC236}">
              <a16:creationId xmlns:a16="http://schemas.microsoft.com/office/drawing/2014/main" xmlns="" id="{00000000-0008-0000-0500-0000BB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4" name="Straight Arrow Connector 1723">
          <a:extLst>
            <a:ext uri="{FF2B5EF4-FFF2-40B4-BE49-F238E27FC236}">
              <a16:creationId xmlns:a16="http://schemas.microsoft.com/office/drawing/2014/main" xmlns="" id="{00000000-0008-0000-0500-0000BC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5" name="Straight Arrow Connector 1724">
          <a:extLst>
            <a:ext uri="{FF2B5EF4-FFF2-40B4-BE49-F238E27FC236}">
              <a16:creationId xmlns:a16="http://schemas.microsoft.com/office/drawing/2014/main" xmlns="" id="{00000000-0008-0000-0500-0000BD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6" name="Straight Arrow Connector 1725">
          <a:extLst>
            <a:ext uri="{FF2B5EF4-FFF2-40B4-BE49-F238E27FC236}">
              <a16:creationId xmlns:a16="http://schemas.microsoft.com/office/drawing/2014/main" xmlns="" id="{00000000-0008-0000-0500-0000BE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7" name="Straight Arrow Connector 1726">
          <a:extLst>
            <a:ext uri="{FF2B5EF4-FFF2-40B4-BE49-F238E27FC236}">
              <a16:creationId xmlns:a16="http://schemas.microsoft.com/office/drawing/2014/main" xmlns="" id="{00000000-0008-0000-0500-0000BF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8" name="Straight Arrow Connector 1727">
          <a:extLst>
            <a:ext uri="{FF2B5EF4-FFF2-40B4-BE49-F238E27FC236}">
              <a16:creationId xmlns:a16="http://schemas.microsoft.com/office/drawing/2014/main" xmlns="" id="{00000000-0008-0000-0500-0000C0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247</xdr:row>
      <xdr:rowOff>1397831</xdr:rowOff>
    </xdr:from>
    <xdr:to>
      <xdr:col>22</xdr:col>
      <xdr:colOff>239706</xdr:colOff>
      <xdr:row>247</xdr:row>
      <xdr:rowOff>1476374</xdr:rowOff>
    </xdr:to>
    <xdr:cxnSp macro="">
      <xdr:nvCxnSpPr>
        <xdr:cNvPr id="1729" name="Straight Arrow Connector 1728">
          <a:extLst>
            <a:ext uri="{FF2B5EF4-FFF2-40B4-BE49-F238E27FC236}">
              <a16:creationId xmlns:a16="http://schemas.microsoft.com/office/drawing/2014/main" xmlns="" id="{00000000-0008-0000-0500-0000C1060000}"/>
            </a:ext>
          </a:extLst>
        </xdr:cNvPr>
        <xdr:cNvCxnSpPr/>
      </xdr:nvCxnSpPr>
      <xdr:spPr>
        <a:xfrm rot="16200000" flipH="1" flipV="1">
          <a:off x="17416081" y="829782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0" name="Straight Arrow Connector 1729">
          <a:extLst>
            <a:ext uri="{FF2B5EF4-FFF2-40B4-BE49-F238E27FC236}">
              <a16:creationId xmlns:a16="http://schemas.microsoft.com/office/drawing/2014/main" xmlns="" id="{00000000-0008-0000-0500-0000C2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1" name="Straight Arrow Connector 1730">
          <a:extLst>
            <a:ext uri="{FF2B5EF4-FFF2-40B4-BE49-F238E27FC236}">
              <a16:creationId xmlns:a16="http://schemas.microsoft.com/office/drawing/2014/main" xmlns="" id="{00000000-0008-0000-0500-0000C3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2" name="Straight Arrow Connector 1731">
          <a:extLst>
            <a:ext uri="{FF2B5EF4-FFF2-40B4-BE49-F238E27FC236}">
              <a16:creationId xmlns:a16="http://schemas.microsoft.com/office/drawing/2014/main" xmlns="" id="{00000000-0008-0000-0500-0000C4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3" name="Straight Arrow Connector 1732">
          <a:extLst>
            <a:ext uri="{FF2B5EF4-FFF2-40B4-BE49-F238E27FC236}">
              <a16:creationId xmlns:a16="http://schemas.microsoft.com/office/drawing/2014/main" xmlns="" id="{00000000-0008-0000-0500-0000C5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4" name="Straight Arrow Connector 1733">
          <a:extLst>
            <a:ext uri="{FF2B5EF4-FFF2-40B4-BE49-F238E27FC236}">
              <a16:creationId xmlns:a16="http://schemas.microsoft.com/office/drawing/2014/main" xmlns="" id="{00000000-0008-0000-0500-0000C6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5" name="Straight Arrow Connector 1734">
          <a:extLst>
            <a:ext uri="{FF2B5EF4-FFF2-40B4-BE49-F238E27FC236}">
              <a16:creationId xmlns:a16="http://schemas.microsoft.com/office/drawing/2014/main" xmlns="" id="{00000000-0008-0000-0500-0000C7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6" name="Straight Arrow Connector 1735">
          <a:extLst>
            <a:ext uri="{FF2B5EF4-FFF2-40B4-BE49-F238E27FC236}">
              <a16:creationId xmlns:a16="http://schemas.microsoft.com/office/drawing/2014/main" xmlns="" id="{00000000-0008-0000-0500-0000C8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7" name="Straight Arrow Connector 1736">
          <a:extLst>
            <a:ext uri="{FF2B5EF4-FFF2-40B4-BE49-F238E27FC236}">
              <a16:creationId xmlns:a16="http://schemas.microsoft.com/office/drawing/2014/main" xmlns="" id="{00000000-0008-0000-0500-0000C9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8" name="Straight Arrow Connector 1737">
          <a:extLst>
            <a:ext uri="{FF2B5EF4-FFF2-40B4-BE49-F238E27FC236}">
              <a16:creationId xmlns:a16="http://schemas.microsoft.com/office/drawing/2014/main" xmlns="" id="{00000000-0008-0000-0500-0000CA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39" name="Straight Arrow Connector 1738">
          <a:extLst>
            <a:ext uri="{FF2B5EF4-FFF2-40B4-BE49-F238E27FC236}">
              <a16:creationId xmlns:a16="http://schemas.microsoft.com/office/drawing/2014/main" xmlns="" id="{00000000-0008-0000-0500-0000CB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0" name="Straight Arrow Connector 1739">
          <a:extLst>
            <a:ext uri="{FF2B5EF4-FFF2-40B4-BE49-F238E27FC236}">
              <a16:creationId xmlns:a16="http://schemas.microsoft.com/office/drawing/2014/main" xmlns="" id="{00000000-0008-0000-0500-0000CC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1" name="Straight Arrow Connector 1740">
          <a:extLst>
            <a:ext uri="{FF2B5EF4-FFF2-40B4-BE49-F238E27FC236}">
              <a16:creationId xmlns:a16="http://schemas.microsoft.com/office/drawing/2014/main" xmlns="" id="{00000000-0008-0000-0500-0000CD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2" name="Straight Arrow Connector 1741">
          <a:extLst>
            <a:ext uri="{FF2B5EF4-FFF2-40B4-BE49-F238E27FC236}">
              <a16:creationId xmlns:a16="http://schemas.microsoft.com/office/drawing/2014/main" xmlns="" id="{00000000-0008-0000-0500-0000CE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3" name="Straight Arrow Connector 1742">
          <a:extLst>
            <a:ext uri="{FF2B5EF4-FFF2-40B4-BE49-F238E27FC236}">
              <a16:creationId xmlns:a16="http://schemas.microsoft.com/office/drawing/2014/main" xmlns="" id="{00000000-0008-0000-0500-0000CF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4" name="Straight Arrow Connector 1743">
          <a:extLst>
            <a:ext uri="{FF2B5EF4-FFF2-40B4-BE49-F238E27FC236}">
              <a16:creationId xmlns:a16="http://schemas.microsoft.com/office/drawing/2014/main" xmlns="" id="{00000000-0008-0000-0500-0000D0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270</xdr:row>
      <xdr:rowOff>1397831</xdr:rowOff>
    </xdr:from>
    <xdr:to>
      <xdr:col>22</xdr:col>
      <xdr:colOff>239706</xdr:colOff>
      <xdr:row>270</xdr:row>
      <xdr:rowOff>1476374</xdr:rowOff>
    </xdr:to>
    <xdr:cxnSp macro="">
      <xdr:nvCxnSpPr>
        <xdr:cNvPr id="1745" name="Straight Arrow Connector 1744">
          <a:extLst>
            <a:ext uri="{FF2B5EF4-FFF2-40B4-BE49-F238E27FC236}">
              <a16:creationId xmlns:a16="http://schemas.microsoft.com/office/drawing/2014/main" xmlns="" id="{00000000-0008-0000-0500-0000D1060000}"/>
            </a:ext>
          </a:extLst>
        </xdr:cNvPr>
        <xdr:cNvCxnSpPr/>
      </xdr:nvCxnSpPr>
      <xdr:spPr>
        <a:xfrm rot="16200000" flipH="1" flipV="1">
          <a:off x="17416081" y="91931750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46" name="Straight Arrow Connector 1745">
          <a:extLst>
            <a:ext uri="{FF2B5EF4-FFF2-40B4-BE49-F238E27FC236}">
              <a16:creationId xmlns:a16="http://schemas.microsoft.com/office/drawing/2014/main" xmlns="" id="{00000000-0008-0000-0500-0000D2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47" name="Straight Arrow Connector 1746">
          <a:extLst>
            <a:ext uri="{FF2B5EF4-FFF2-40B4-BE49-F238E27FC236}">
              <a16:creationId xmlns:a16="http://schemas.microsoft.com/office/drawing/2014/main" xmlns="" id="{00000000-0008-0000-0500-0000D3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48" name="Straight Arrow Connector 1747">
          <a:extLst>
            <a:ext uri="{FF2B5EF4-FFF2-40B4-BE49-F238E27FC236}">
              <a16:creationId xmlns:a16="http://schemas.microsoft.com/office/drawing/2014/main" xmlns="" id="{00000000-0008-0000-0500-0000D4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49" name="Straight Arrow Connector 1748">
          <a:extLst>
            <a:ext uri="{FF2B5EF4-FFF2-40B4-BE49-F238E27FC236}">
              <a16:creationId xmlns:a16="http://schemas.microsoft.com/office/drawing/2014/main" xmlns="" id="{00000000-0008-0000-0500-0000D5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0" name="Straight Arrow Connector 1749">
          <a:extLst>
            <a:ext uri="{FF2B5EF4-FFF2-40B4-BE49-F238E27FC236}">
              <a16:creationId xmlns:a16="http://schemas.microsoft.com/office/drawing/2014/main" xmlns="" id="{00000000-0008-0000-0500-0000D6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1" name="Straight Arrow Connector 1750">
          <a:extLst>
            <a:ext uri="{FF2B5EF4-FFF2-40B4-BE49-F238E27FC236}">
              <a16:creationId xmlns:a16="http://schemas.microsoft.com/office/drawing/2014/main" xmlns="" id="{00000000-0008-0000-0500-0000D7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2" name="Straight Arrow Connector 1751">
          <a:extLst>
            <a:ext uri="{FF2B5EF4-FFF2-40B4-BE49-F238E27FC236}">
              <a16:creationId xmlns:a16="http://schemas.microsoft.com/office/drawing/2014/main" xmlns="" id="{00000000-0008-0000-0500-0000D8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3" name="Straight Arrow Connector 1752">
          <a:extLst>
            <a:ext uri="{FF2B5EF4-FFF2-40B4-BE49-F238E27FC236}">
              <a16:creationId xmlns:a16="http://schemas.microsoft.com/office/drawing/2014/main" xmlns="" id="{00000000-0008-0000-0500-0000D9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4" name="Straight Arrow Connector 1753">
          <a:extLst>
            <a:ext uri="{FF2B5EF4-FFF2-40B4-BE49-F238E27FC236}">
              <a16:creationId xmlns:a16="http://schemas.microsoft.com/office/drawing/2014/main" xmlns="" id="{00000000-0008-0000-0500-0000DA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5" name="Straight Arrow Connector 1754">
          <a:extLst>
            <a:ext uri="{FF2B5EF4-FFF2-40B4-BE49-F238E27FC236}">
              <a16:creationId xmlns:a16="http://schemas.microsoft.com/office/drawing/2014/main" xmlns="" id="{00000000-0008-0000-0500-0000DB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6" name="Straight Arrow Connector 1755">
          <a:extLst>
            <a:ext uri="{FF2B5EF4-FFF2-40B4-BE49-F238E27FC236}">
              <a16:creationId xmlns:a16="http://schemas.microsoft.com/office/drawing/2014/main" xmlns="" id="{00000000-0008-0000-0500-0000DC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7" name="Straight Arrow Connector 1756">
          <a:extLst>
            <a:ext uri="{FF2B5EF4-FFF2-40B4-BE49-F238E27FC236}">
              <a16:creationId xmlns:a16="http://schemas.microsoft.com/office/drawing/2014/main" xmlns="" id="{00000000-0008-0000-0500-0000DD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8" name="Straight Arrow Connector 1757">
          <a:extLst>
            <a:ext uri="{FF2B5EF4-FFF2-40B4-BE49-F238E27FC236}">
              <a16:creationId xmlns:a16="http://schemas.microsoft.com/office/drawing/2014/main" xmlns="" id="{00000000-0008-0000-0500-0000DE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59" name="Straight Arrow Connector 1758">
          <a:extLst>
            <a:ext uri="{FF2B5EF4-FFF2-40B4-BE49-F238E27FC236}">
              <a16:creationId xmlns:a16="http://schemas.microsoft.com/office/drawing/2014/main" xmlns="" id="{00000000-0008-0000-0500-0000DF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60" name="Straight Arrow Connector 1759">
          <a:extLst>
            <a:ext uri="{FF2B5EF4-FFF2-40B4-BE49-F238E27FC236}">
              <a16:creationId xmlns:a16="http://schemas.microsoft.com/office/drawing/2014/main" xmlns="" id="{00000000-0008-0000-0500-0000E0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61" name="Straight Arrow Connector 1760">
          <a:extLst>
            <a:ext uri="{FF2B5EF4-FFF2-40B4-BE49-F238E27FC236}">
              <a16:creationId xmlns:a16="http://schemas.microsoft.com/office/drawing/2014/main" xmlns="" id="{00000000-0008-0000-0500-0000E1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295</xdr:row>
      <xdr:rowOff>1397831</xdr:rowOff>
    </xdr:from>
    <xdr:to>
      <xdr:col>22</xdr:col>
      <xdr:colOff>239706</xdr:colOff>
      <xdr:row>295</xdr:row>
      <xdr:rowOff>1476374</xdr:rowOff>
    </xdr:to>
    <xdr:cxnSp macro="">
      <xdr:nvCxnSpPr>
        <xdr:cNvPr id="1762" name="Straight Arrow Connector 1761">
          <a:extLst>
            <a:ext uri="{FF2B5EF4-FFF2-40B4-BE49-F238E27FC236}">
              <a16:creationId xmlns:a16="http://schemas.microsoft.com/office/drawing/2014/main" xmlns="" id="{00000000-0008-0000-0500-0000E2060000}"/>
            </a:ext>
          </a:extLst>
        </xdr:cNvPr>
        <xdr:cNvCxnSpPr/>
      </xdr:nvCxnSpPr>
      <xdr:spPr>
        <a:xfrm rot="16200000" flipH="1" flipV="1">
          <a:off x="17416081" y="1009011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3" name="Straight Arrow Connector 1762">
          <a:extLst>
            <a:ext uri="{FF2B5EF4-FFF2-40B4-BE49-F238E27FC236}">
              <a16:creationId xmlns:a16="http://schemas.microsoft.com/office/drawing/2014/main" xmlns="" id="{00000000-0008-0000-0500-0000E3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4" name="Straight Arrow Connector 1763">
          <a:extLst>
            <a:ext uri="{FF2B5EF4-FFF2-40B4-BE49-F238E27FC236}">
              <a16:creationId xmlns:a16="http://schemas.microsoft.com/office/drawing/2014/main" xmlns="" id="{00000000-0008-0000-0500-0000E4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5" name="Straight Arrow Connector 1764">
          <a:extLst>
            <a:ext uri="{FF2B5EF4-FFF2-40B4-BE49-F238E27FC236}">
              <a16:creationId xmlns:a16="http://schemas.microsoft.com/office/drawing/2014/main" xmlns="" id="{00000000-0008-0000-0500-0000E5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6" name="Straight Arrow Connector 1765">
          <a:extLst>
            <a:ext uri="{FF2B5EF4-FFF2-40B4-BE49-F238E27FC236}">
              <a16:creationId xmlns:a16="http://schemas.microsoft.com/office/drawing/2014/main" xmlns="" id="{00000000-0008-0000-0500-0000E6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7" name="Straight Arrow Connector 1766">
          <a:extLst>
            <a:ext uri="{FF2B5EF4-FFF2-40B4-BE49-F238E27FC236}">
              <a16:creationId xmlns:a16="http://schemas.microsoft.com/office/drawing/2014/main" xmlns="" id="{00000000-0008-0000-0500-0000E7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8" name="Straight Arrow Connector 1767">
          <a:extLst>
            <a:ext uri="{FF2B5EF4-FFF2-40B4-BE49-F238E27FC236}">
              <a16:creationId xmlns:a16="http://schemas.microsoft.com/office/drawing/2014/main" xmlns="" id="{00000000-0008-0000-0500-0000E8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69" name="Straight Arrow Connector 1768">
          <a:extLst>
            <a:ext uri="{FF2B5EF4-FFF2-40B4-BE49-F238E27FC236}">
              <a16:creationId xmlns:a16="http://schemas.microsoft.com/office/drawing/2014/main" xmlns="" id="{00000000-0008-0000-0500-0000E9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0" name="Straight Arrow Connector 1769">
          <a:extLst>
            <a:ext uri="{FF2B5EF4-FFF2-40B4-BE49-F238E27FC236}">
              <a16:creationId xmlns:a16="http://schemas.microsoft.com/office/drawing/2014/main" xmlns="" id="{00000000-0008-0000-0500-0000EA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1" name="Straight Arrow Connector 1770">
          <a:extLst>
            <a:ext uri="{FF2B5EF4-FFF2-40B4-BE49-F238E27FC236}">
              <a16:creationId xmlns:a16="http://schemas.microsoft.com/office/drawing/2014/main" xmlns="" id="{00000000-0008-0000-0500-0000EB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2" name="Straight Arrow Connector 1771">
          <a:extLst>
            <a:ext uri="{FF2B5EF4-FFF2-40B4-BE49-F238E27FC236}">
              <a16:creationId xmlns:a16="http://schemas.microsoft.com/office/drawing/2014/main" xmlns="" id="{00000000-0008-0000-0500-0000EC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3" name="Straight Arrow Connector 1772">
          <a:extLst>
            <a:ext uri="{FF2B5EF4-FFF2-40B4-BE49-F238E27FC236}">
              <a16:creationId xmlns:a16="http://schemas.microsoft.com/office/drawing/2014/main" xmlns="" id="{00000000-0008-0000-0500-0000ED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4" name="Straight Arrow Connector 1773">
          <a:extLst>
            <a:ext uri="{FF2B5EF4-FFF2-40B4-BE49-F238E27FC236}">
              <a16:creationId xmlns:a16="http://schemas.microsoft.com/office/drawing/2014/main" xmlns="" id="{00000000-0008-0000-0500-0000EE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5" name="Straight Arrow Connector 1774">
          <a:extLst>
            <a:ext uri="{FF2B5EF4-FFF2-40B4-BE49-F238E27FC236}">
              <a16:creationId xmlns:a16="http://schemas.microsoft.com/office/drawing/2014/main" xmlns="" id="{00000000-0008-0000-0500-0000EF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6" name="Straight Arrow Connector 1775">
          <a:extLst>
            <a:ext uri="{FF2B5EF4-FFF2-40B4-BE49-F238E27FC236}">
              <a16:creationId xmlns:a16="http://schemas.microsoft.com/office/drawing/2014/main" xmlns="" id="{00000000-0008-0000-0500-0000F0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7" name="Straight Arrow Connector 1776">
          <a:extLst>
            <a:ext uri="{FF2B5EF4-FFF2-40B4-BE49-F238E27FC236}">
              <a16:creationId xmlns:a16="http://schemas.microsoft.com/office/drawing/2014/main" xmlns="" id="{00000000-0008-0000-0500-0000F1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8" name="Straight Arrow Connector 1777">
          <a:extLst>
            <a:ext uri="{FF2B5EF4-FFF2-40B4-BE49-F238E27FC236}">
              <a16:creationId xmlns:a16="http://schemas.microsoft.com/office/drawing/2014/main" xmlns="" id="{00000000-0008-0000-0500-0000F2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79" name="Straight Arrow Connector 1778">
          <a:extLst>
            <a:ext uri="{FF2B5EF4-FFF2-40B4-BE49-F238E27FC236}">
              <a16:creationId xmlns:a16="http://schemas.microsoft.com/office/drawing/2014/main" xmlns="" id="{00000000-0008-0000-0500-0000F3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320</xdr:row>
      <xdr:rowOff>1397831</xdr:rowOff>
    </xdr:from>
    <xdr:to>
      <xdr:col>22</xdr:col>
      <xdr:colOff>239706</xdr:colOff>
      <xdr:row>320</xdr:row>
      <xdr:rowOff>1476374</xdr:rowOff>
    </xdr:to>
    <xdr:cxnSp macro="">
      <xdr:nvCxnSpPr>
        <xdr:cNvPr id="1780" name="Straight Arrow Connector 1779">
          <a:extLst>
            <a:ext uri="{FF2B5EF4-FFF2-40B4-BE49-F238E27FC236}">
              <a16:creationId xmlns:a16="http://schemas.microsoft.com/office/drawing/2014/main" xmlns="" id="{00000000-0008-0000-0500-0000F4060000}"/>
            </a:ext>
          </a:extLst>
        </xdr:cNvPr>
        <xdr:cNvCxnSpPr/>
      </xdr:nvCxnSpPr>
      <xdr:spPr>
        <a:xfrm rot="16200000" flipH="1" flipV="1">
          <a:off x="17416081" y="109886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0" name="Straight Arrow Connector 1799">
          <a:extLst>
            <a:ext uri="{FF2B5EF4-FFF2-40B4-BE49-F238E27FC236}">
              <a16:creationId xmlns:a16="http://schemas.microsoft.com/office/drawing/2014/main" xmlns="" id="{00000000-0008-0000-0500-000008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1" name="Straight Arrow Connector 1800">
          <a:extLst>
            <a:ext uri="{FF2B5EF4-FFF2-40B4-BE49-F238E27FC236}">
              <a16:creationId xmlns:a16="http://schemas.microsoft.com/office/drawing/2014/main" xmlns="" id="{00000000-0008-0000-0500-000009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2" name="Straight Arrow Connector 1801">
          <a:extLst>
            <a:ext uri="{FF2B5EF4-FFF2-40B4-BE49-F238E27FC236}">
              <a16:creationId xmlns:a16="http://schemas.microsoft.com/office/drawing/2014/main" xmlns="" id="{00000000-0008-0000-0500-00000A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3" name="Straight Arrow Connector 1802">
          <a:extLst>
            <a:ext uri="{FF2B5EF4-FFF2-40B4-BE49-F238E27FC236}">
              <a16:creationId xmlns:a16="http://schemas.microsoft.com/office/drawing/2014/main" xmlns="" id="{00000000-0008-0000-0500-00000B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4" name="Straight Arrow Connector 1803">
          <a:extLst>
            <a:ext uri="{FF2B5EF4-FFF2-40B4-BE49-F238E27FC236}">
              <a16:creationId xmlns:a16="http://schemas.microsoft.com/office/drawing/2014/main" xmlns="" id="{00000000-0008-0000-0500-00000C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5" name="Straight Arrow Connector 1804">
          <a:extLst>
            <a:ext uri="{FF2B5EF4-FFF2-40B4-BE49-F238E27FC236}">
              <a16:creationId xmlns:a16="http://schemas.microsoft.com/office/drawing/2014/main" xmlns="" id="{00000000-0008-0000-0500-00000D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6" name="Straight Arrow Connector 1805">
          <a:extLst>
            <a:ext uri="{FF2B5EF4-FFF2-40B4-BE49-F238E27FC236}">
              <a16:creationId xmlns:a16="http://schemas.microsoft.com/office/drawing/2014/main" xmlns="" id="{00000000-0008-0000-0500-00000E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7" name="Straight Arrow Connector 1806">
          <a:extLst>
            <a:ext uri="{FF2B5EF4-FFF2-40B4-BE49-F238E27FC236}">
              <a16:creationId xmlns:a16="http://schemas.microsoft.com/office/drawing/2014/main" xmlns="" id="{00000000-0008-0000-0500-00000F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8" name="Straight Arrow Connector 1807">
          <a:extLst>
            <a:ext uri="{FF2B5EF4-FFF2-40B4-BE49-F238E27FC236}">
              <a16:creationId xmlns:a16="http://schemas.microsoft.com/office/drawing/2014/main" xmlns="" id="{00000000-0008-0000-0500-000010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09" name="Straight Arrow Connector 1808">
          <a:extLst>
            <a:ext uri="{FF2B5EF4-FFF2-40B4-BE49-F238E27FC236}">
              <a16:creationId xmlns:a16="http://schemas.microsoft.com/office/drawing/2014/main" xmlns="" id="{00000000-0008-0000-0500-000011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0" name="Straight Arrow Connector 1809">
          <a:extLst>
            <a:ext uri="{FF2B5EF4-FFF2-40B4-BE49-F238E27FC236}">
              <a16:creationId xmlns:a16="http://schemas.microsoft.com/office/drawing/2014/main" xmlns="" id="{00000000-0008-0000-0500-000012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1" name="Straight Arrow Connector 1810">
          <a:extLst>
            <a:ext uri="{FF2B5EF4-FFF2-40B4-BE49-F238E27FC236}">
              <a16:creationId xmlns:a16="http://schemas.microsoft.com/office/drawing/2014/main" xmlns="" id="{00000000-0008-0000-0500-000013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2" name="Straight Arrow Connector 1811">
          <a:extLst>
            <a:ext uri="{FF2B5EF4-FFF2-40B4-BE49-F238E27FC236}">
              <a16:creationId xmlns:a16="http://schemas.microsoft.com/office/drawing/2014/main" xmlns="" id="{00000000-0008-0000-0500-000014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3" name="Straight Arrow Connector 1812">
          <a:extLst>
            <a:ext uri="{FF2B5EF4-FFF2-40B4-BE49-F238E27FC236}">
              <a16:creationId xmlns:a16="http://schemas.microsoft.com/office/drawing/2014/main" xmlns="" id="{00000000-0008-0000-0500-000015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4" name="Straight Arrow Connector 1813">
          <a:extLst>
            <a:ext uri="{FF2B5EF4-FFF2-40B4-BE49-F238E27FC236}">
              <a16:creationId xmlns:a16="http://schemas.microsoft.com/office/drawing/2014/main" xmlns="" id="{00000000-0008-0000-0500-000016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5" name="Straight Arrow Connector 1814">
          <a:extLst>
            <a:ext uri="{FF2B5EF4-FFF2-40B4-BE49-F238E27FC236}">
              <a16:creationId xmlns:a16="http://schemas.microsoft.com/office/drawing/2014/main" xmlns="" id="{00000000-0008-0000-0500-000017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6" name="Straight Arrow Connector 1815">
          <a:extLst>
            <a:ext uri="{FF2B5EF4-FFF2-40B4-BE49-F238E27FC236}">
              <a16:creationId xmlns:a16="http://schemas.microsoft.com/office/drawing/2014/main" xmlns="" id="{00000000-0008-0000-0500-000018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7" name="Straight Arrow Connector 1816">
          <a:extLst>
            <a:ext uri="{FF2B5EF4-FFF2-40B4-BE49-F238E27FC236}">
              <a16:creationId xmlns:a16="http://schemas.microsoft.com/office/drawing/2014/main" xmlns="" id="{00000000-0008-0000-0500-000019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345</xdr:row>
      <xdr:rowOff>1397831</xdr:rowOff>
    </xdr:from>
    <xdr:to>
      <xdr:col>22</xdr:col>
      <xdr:colOff>239706</xdr:colOff>
      <xdr:row>345</xdr:row>
      <xdr:rowOff>1476374</xdr:rowOff>
    </xdr:to>
    <xdr:cxnSp macro="">
      <xdr:nvCxnSpPr>
        <xdr:cNvPr id="1818" name="Straight Arrow Connector 1817">
          <a:extLst>
            <a:ext uri="{FF2B5EF4-FFF2-40B4-BE49-F238E27FC236}">
              <a16:creationId xmlns:a16="http://schemas.microsoft.com/office/drawing/2014/main" xmlns="" id="{00000000-0008-0000-0500-00001A070000}"/>
            </a:ext>
          </a:extLst>
        </xdr:cNvPr>
        <xdr:cNvCxnSpPr/>
      </xdr:nvCxnSpPr>
      <xdr:spPr>
        <a:xfrm rot="16200000" flipH="1" flipV="1">
          <a:off x="17416081" y="11890337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19" name="Straight Arrow Connector 1818">
          <a:extLst>
            <a:ext uri="{FF2B5EF4-FFF2-40B4-BE49-F238E27FC236}">
              <a16:creationId xmlns:a16="http://schemas.microsoft.com/office/drawing/2014/main" xmlns="" id="{00000000-0008-0000-0500-00001B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0" name="Straight Arrow Connector 1819">
          <a:extLst>
            <a:ext uri="{FF2B5EF4-FFF2-40B4-BE49-F238E27FC236}">
              <a16:creationId xmlns:a16="http://schemas.microsoft.com/office/drawing/2014/main" xmlns="" id="{00000000-0008-0000-0500-00001C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1" name="Straight Arrow Connector 1820">
          <a:extLst>
            <a:ext uri="{FF2B5EF4-FFF2-40B4-BE49-F238E27FC236}">
              <a16:creationId xmlns:a16="http://schemas.microsoft.com/office/drawing/2014/main" xmlns="" id="{00000000-0008-0000-0500-00001D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2" name="Straight Arrow Connector 1821">
          <a:extLst>
            <a:ext uri="{FF2B5EF4-FFF2-40B4-BE49-F238E27FC236}">
              <a16:creationId xmlns:a16="http://schemas.microsoft.com/office/drawing/2014/main" xmlns="" id="{00000000-0008-0000-0500-00001E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3" name="Straight Arrow Connector 1822">
          <a:extLst>
            <a:ext uri="{FF2B5EF4-FFF2-40B4-BE49-F238E27FC236}">
              <a16:creationId xmlns:a16="http://schemas.microsoft.com/office/drawing/2014/main" xmlns="" id="{00000000-0008-0000-0500-00001F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4" name="Straight Arrow Connector 1823">
          <a:extLst>
            <a:ext uri="{FF2B5EF4-FFF2-40B4-BE49-F238E27FC236}">
              <a16:creationId xmlns:a16="http://schemas.microsoft.com/office/drawing/2014/main" xmlns="" id="{00000000-0008-0000-0500-000020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5" name="Straight Arrow Connector 1824">
          <a:extLst>
            <a:ext uri="{FF2B5EF4-FFF2-40B4-BE49-F238E27FC236}">
              <a16:creationId xmlns:a16="http://schemas.microsoft.com/office/drawing/2014/main" xmlns="" id="{00000000-0008-0000-0500-000021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6" name="Straight Arrow Connector 1825">
          <a:extLst>
            <a:ext uri="{FF2B5EF4-FFF2-40B4-BE49-F238E27FC236}">
              <a16:creationId xmlns:a16="http://schemas.microsoft.com/office/drawing/2014/main" xmlns="" id="{00000000-0008-0000-0500-000022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7" name="Straight Arrow Connector 1826">
          <a:extLst>
            <a:ext uri="{FF2B5EF4-FFF2-40B4-BE49-F238E27FC236}">
              <a16:creationId xmlns:a16="http://schemas.microsoft.com/office/drawing/2014/main" xmlns="" id="{00000000-0008-0000-0500-000023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8" name="Straight Arrow Connector 1827">
          <a:extLst>
            <a:ext uri="{FF2B5EF4-FFF2-40B4-BE49-F238E27FC236}">
              <a16:creationId xmlns:a16="http://schemas.microsoft.com/office/drawing/2014/main" xmlns="" id="{00000000-0008-0000-0500-000024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29" name="Straight Arrow Connector 1828">
          <a:extLst>
            <a:ext uri="{FF2B5EF4-FFF2-40B4-BE49-F238E27FC236}">
              <a16:creationId xmlns:a16="http://schemas.microsoft.com/office/drawing/2014/main" xmlns="" id="{00000000-0008-0000-0500-000025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0" name="Straight Arrow Connector 1829">
          <a:extLst>
            <a:ext uri="{FF2B5EF4-FFF2-40B4-BE49-F238E27FC236}">
              <a16:creationId xmlns:a16="http://schemas.microsoft.com/office/drawing/2014/main" xmlns="" id="{00000000-0008-0000-0500-000026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1" name="Straight Arrow Connector 1830">
          <a:extLst>
            <a:ext uri="{FF2B5EF4-FFF2-40B4-BE49-F238E27FC236}">
              <a16:creationId xmlns:a16="http://schemas.microsoft.com/office/drawing/2014/main" xmlns="" id="{00000000-0008-0000-0500-000027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2" name="Straight Arrow Connector 1831">
          <a:extLst>
            <a:ext uri="{FF2B5EF4-FFF2-40B4-BE49-F238E27FC236}">
              <a16:creationId xmlns:a16="http://schemas.microsoft.com/office/drawing/2014/main" xmlns="" id="{00000000-0008-0000-0500-000028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3" name="Straight Arrow Connector 1832">
          <a:extLst>
            <a:ext uri="{FF2B5EF4-FFF2-40B4-BE49-F238E27FC236}">
              <a16:creationId xmlns:a16="http://schemas.microsoft.com/office/drawing/2014/main" xmlns="" id="{00000000-0008-0000-0500-000029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4" name="Straight Arrow Connector 1833">
          <a:extLst>
            <a:ext uri="{FF2B5EF4-FFF2-40B4-BE49-F238E27FC236}">
              <a16:creationId xmlns:a16="http://schemas.microsoft.com/office/drawing/2014/main" xmlns="" id="{00000000-0008-0000-0500-00002A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5" name="Straight Arrow Connector 1834">
          <a:extLst>
            <a:ext uri="{FF2B5EF4-FFF2-40B4-BE49-F238E27FC236}">
              <a16:creationId xmlns:a16="http://schemas.microsoft.com/office/drawing/2014/main" xmlns="" id="{00000000-0008-0000-0500-00002B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6" name="Straight Arrow Connector 1835">
          <a:extLst>
            <a:ext uri="{FF2B5EF4-FFF2-40B4-BE49-F238E27FC236}">
              <a16:creationId xmlns:a16="http://schemas.microsoft.com/office/drawing/2014/main" xmlns="" id="{00000000-0008-0000-0500-00002C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7" name="Straight Arrow Connector 1836">
          <a:extLst>
            <a:ext uri="{FF2B5EF4-FFF2-40B4-BE49-F238E27FC236}">
              <a16:creationId xmlns:a16="http://schemas.microsoft.com/office/drawing/2014/main" xmlns="" id="{00000000-0008-0000-0500-00002D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79375</xdr:colOff>
      <xdr:row>370</xdr:row>
      <xdr:rowOff>1397831</xdr:rowOff>
    </xdr:from>
    <xdr:to>
      <xdr:col>22</xdr:col>
      <xdr:colOff>239706</xdr:colOff>
      <xdr:row>370</xdr:row>
      <xdr:rowOff>1476374</xdr:rowOff>
    </xdr:to>
    <xdr:cxnSp macro="">
      <xdr:nvCxnSpPr>
        <xdr:cNvPr id="1838" name="Straight Arrow Connector 1837">
          <a:extLst>
            <a:ext uri="{FF2B5EF4-FFF2-40B4-BE49-F238E27FC236}">
              <a16:creationId xmlns:a16="http://schemas.microsoft.com/office/drawing/2014/main" xmlns="" id="{00000000-0008-0000-0500-00002E070000}"/>
            </a:ext>
          </a:extLst>
        </xdr:cNvPr>
        <xdr:cNvCxnSpPr/>
      </xdr:nvCxnSpPr>
      <xdr:spPr>
        <a:xfrm rot="16200000" flipH="1" flipV="1">
          <a:off x="17416081" y="127888625"/>
          <a:ext cx="78543" cy="3033706"/>
        </a:xfrm>
        <a:prstGeom prst="straightConnector1">
          <a:avLst/>
        </a:prstGeom>
        <a:ln w="57150">
          <a:solidFill>
            <a:schemeClr val="accent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222250</xdr:colOff>
      <xdr:row>9</xdr:row>
      <xdr:rowOff>63500</xdr:rowOff>
    </xdr:from>
    <xdr:to>
      <xdr:col>16</xdr:col>
      <xdr:colOff>1031875</xdr:colOff>
      <xdr:row>22</xdr:row>
      <xdr:rowOff>174625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xmlns="" id="{00000000-0008-0000-0500-000006000000}"/>
            </a:ext>
          </a:extLst>
        </xdr:cNvPr>
        <xdr:cNvGrpSpPr/>
      </xdr:nvGrpSpPr>
      <xdr:grpSpPr>
        <a:xfrm>
          <a:off x="13620750" y="5810250"/>
          <a:ext cx="809625" cy="3079750"/>
          <a:chOff x="21367750" y="21272500"/>
          <a:chExt cx="873125" cy="38100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xmlns="" id="{00000000-0008-0000-0500-00000200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781" name="Rectangle 1780">
            <a:extLst>
              <a:ext uri="{FF2B5EF4-FFF2-40B4-BE49-F238E27FC236}">
                <a16:creationId xmlns:a16="http://schemas.microsoft.com/office/drawing/2014/main" xmlns="" id="{00000000-0008-0000-0500-0000F506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783" name="Rectangle 1782">
            <a:extLst>
              <a:ext uri="{FF2B5EF4-FFF2-40B4-BE49-F238E27FC236}">
                <a16:creationId xmlns:a16="http://schemas.microsoft.com/office/drawing/2014/main" xmlns="" id="{00000000-0008-0000-0500-0000F706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3" name="TextBox 2">
            <a:extLst>
              <a:ext uri="{FF2B5EF4-FFF2-40B4-BE49-F238E27FC236}">
                <a16:creationId xmlns:a16="http://schemas.microsoft.com/office/drawing/2014/main" xmlns="" id="{00000000-0008-0000-0500-00000300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1784" name="TextBox 1783">
            <a:extLst>
              <a:ext uri="{FF2B5EF4-FFF2-40B4-BE49-F238E27FC236}">
                <a16:creationId xmlns:a16="http://schemas.microsoft.com/office/drawing/2014/main" xmlns="" id="{00000000-0008-0000-0500-0000F806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95250</xdr:colOff>
      <xdr:row>9</xdr:row>
      <xdr:rowOff>63500</xdr:rowOff>
    </xdr:from>
    <xdr:to>
      <xdr:col>18</xdr:col>
      <xdr:colOff>222250</xdr:colOff>
      <xdr:row>22</xdr:row>
      <xdr:rowOff>174625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xmlns="" id="{00000000-0008-0000-0500-00000B000000}"/>
            </a:ext>
          </a:extLst>
        </xdr:cNvPr>
        <xdr:cNvGrpSpPr/>
      </xdr:nvGrpSpPr>
      <xdr:grpSpPr>
        <a:xfrm>
          <a:off x="14557375" y="5810250"/>
          <a:ext cx="873125" cy="3079750"/>
          <a:chOff x="20812125" y="22891750"/>
          <a:chExt cx="873125" cy="3079750"/>
        </a:xfrm>
      </xdr:grpSpPr>
      <xdr:sp macro="" textlink="">
        <xdr:nvSpPr>
          <xdr:cNvPr id="1788" name="Rectangle 1787">
            <a:extLst>
              <a:ext uri="{FF2B5EF4-FFF2-40B4-BE49-F238E27FC236}">
                <a16:creationId xmlns:a16="http://schemas.microsoft.com/office/drawing/2014/main" xmlns="" id="{00000000-0008-0000-0500-0000FC06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10" name="Group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782" name="Rectangle 1781">
              <a:extLst>
                <a:ext uri="{FF2B5EF4-FFF2-40B4-BE49-F238E27FC236}">
                  <a16:creationId xmlns:a16="http://schemas.microsoft.com/office/drawing/2014/main" xmlns="" id="{00000000-0008-0000-0500-0000F606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786" name="Rectangle 1785">
              <a:extLst>
                <a:ext uri="{FF2B5EF4-FFF2-40B4-BE49-F238E27FC236}">
                  <a16:creationId xmlns:a16="http://schemas.microsoft.com/office/drawing/2014/main" xmlns="" id="{00000000-0008-0000-0500-0000FA06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787" name="Rectangle 1786">
              <a:extLst>
                <a:ext uri="{FF2B5EF4-FFF2-40B4-BE49-F238E27FC236}">
                  <a16:creationId xmlns:a16="http://schemas.microsoft.com/office/drawing/2014/main" xmlns="" id="{00000000-0008-0000-0500-0000FB06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789" name="TextBox 1788">
              <a:extLst>
                <a:ext uri="{FF2B5EF4-FFF2-40B4-BE49-F238E27FC236}">
                  <a16:creationId xmlns:a16="http://schemas.microsoft.com/office/drawing/2014/main" xmlns="" id="{00000000-0008-0000-0500-0000FD06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790" name="TextBox 1789">
              <a:extLst>
                <a:ext uri="{FF2B5EF4-FFF2-40B4-BE49-F238E27FC236}">
                  <a16:creationId xmlns:a16="http://schemas.microsoft.com/office/drawing/2014/main" xmlns="" id="{00000000-0008-0000-0500-0000FE06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797" name="TextBox 1796">
              <a:extLst>
                <a:ext uri="{FF2B5EF4-FFF2-40B4-BE49-F238E27FC236}">
                  <a16:creationId xmlns:a16="http://schemas.microsoft.com/office/drawing/2014/main" xmlns="" id="{00000000-0008-0000-0500-00000507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396875</xdr:colOff>
      <xdr:row>9</xdr:row>
      <xdr:rowOff>47625</xdr:rowOff>
    </xdr:from>
    <xdr:to>
      <xdr:col>19</xdr:col>
      <xdr:colOff>619125</xdr:colOff>
      <xdr:row>22</xdr:row>
      <xdr:rowOff>158750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/>
      </xdr:nvGrpSpPr>
      <xdr:grpSpPr>
        <a:xfrm>
          <a:off x="15605125" y="5794375"/>
          <a:ext cx="873125" cy="3079750"/>
          <a:chOff x="22272625" y="23622000"/>
          <a:chExt cx="873125" cy="3079750"/>
        </a:xfrm>
      </xdr:grpSpPr>
      <xdr:grpSp>
        <xdr:nvGrpSpPr>
          <xdr:cNvPr id="1798" name="Group 1797">
            <a:extLst>
              <a:ext uri="{FF2B5EF4-FFF2-40B4-BE49-F238E27FC236}">
                <a16:creationId xmlns:a16="http://schemas.microsoft.com/office/drawing/2014/main" xmlns="" id="{00000000-0008-0000-0500-00000607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799" name="Rectangle 1798">
              <a:extLst>
                <a:ext uri="{FF2B5EF4-FFF2-40B4-BE49-F238E27FC236}">
                  <a16:creationId xmlns:a16="http://schemas.microsoft.com/office/drawing/2014/main" xmlns="" id="{00000000-0008-0000-0500-00000707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1839" name="Group 1838">
              <a:extLst>
                <a:ext uri="{FF2B5EF4-FFF2-40B4-BE49-F238E27FC236}">
                  <a16:creationId xmlns:a16="http://schemas.microsoft.com/office/drawing/2014/main" xmlns="" id="{00000000-0008-0000-0500-00002F07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1840" name="Rectangle 1839">
                <a:extLst>
                  <a:ext uri="{FF2B5EF4-FFF2-40B4-BE49-F238E27FC236}">
                    <a16:creationId xmlns:a16="http://schemas.microsoft.com/office/drawing/2014/main" xmlns="" id="{00000000-0008-0000-0500-00003007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841" name="Rectangle 1840">
                <a:extLst>
                  <a:ext uri="{FF2B5EF4-FFF2-40B4-BE49-F238E27FC236}">
                    <a16:creationId xmlns:a16="http://schemas.microsoft.com/office/drawing/2014/main" xmlns="" id="{00000000-0008-0000-0500-00003107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842" name="Rectangle 1841">
                <a:extLst>
                  <a:ext uri="{FF2B5EF4-FFF2-40B4-BE49-F238E27FC236}">
                    <a16:creationId xmlns:a16="http://schemas.microsoft.com/office/drawing/2014/main" xmlns="" id="{00000000-0008-0000-0500-00003207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843" name="TextBox 1842">
                <a:extLst>
                  <a:ext uri="{FF2B5EF4-FFF2-40B4-BE49-F238E27FC236}">
                    <a16:creationId xmlns:a16="http://schemas.microsoft.com/office/drawing/2014/main" xmlns="" id="{00000000-0008-0000-0500-00003307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1844" name="TextBox 1843">
                <a:extLst>
                  <a:ext uri="{FF2B5EF4-FFF2-40B4-BE49-F238E27FC236}">
                    <a16:creationId xmlns:a16="http://schemas.microsoft.com/office/drawing/2014/main" xmlns="" id="{00000000-0008-0000-0500-00003407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1845" name="TextBox 1844">
                <a:extLst>
                  <a:ext uri="{FF2B5EF4-FFF2-40B4-BE49-F238E27FC236}">
                    <a16:creationId xmlns:a16="http://schemas.microsoft.com/office/drawing/2014/main" xmlns="" id="{00000000-0008-0000-0500-00003507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12" name="Rectangle 11">
            <a:extLst>
              <a:ext uri="{FF2B5EF4-FFF2-40B4-BE49-F238E27FC236}">
                <a16:creationId xmlns:a16="http://schemas.microsoft.com/office/drawing/2014/main" xmlns="" id="{00000000-0008-0000-0500-00000C00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4" name="Straight Connector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846" name="Straight Connector 1845">
            <a:extLst>
              <a:ext uri="{FF2B5EF4-FFF2-40B4-BE49-F238E27FC236}">
                <a16:creationId xmlns:a16="http://schemas.microsoft.com/office/drawing/2014/main" xmlns="" id="{00000000-0008-0000-0500-00003607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847" name="Straight Connector 1846">
            <a:extLst>
              <a:ext uri="{FF2B5EF4-FFF2-40B4-BE49-F238E27FC236}">
                <a16:creationId xmlns:a16="http://schemas.microsoft.com/office/drawing/2014/main" xmlns="" id="{00000000-0008-0000-0500-00003707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127000</xdr:colOff>
      <xdr:row>32</xdr:row>
      <xdr:rowOff>111125</xdr:rowOff>
    </xdr:from>
    <xdr:to>
      <xdr:col>16</xdr:col>
      <xdr:colOff>936625</xdr:colOff>
      <xdr:row>45</xdr:row>
      <xdr:rowOff>365125</xdr:rowOff>
    </xdr:to>
    <xdr:grpSp>
      <xdr:nvGrpSpPr>
        <xdr:cNvPr id="1949" name="Group 1948">
          <a:extLst>
            <a:ext uri="{FF2B5EF4-FFF2-40B4-BE49-F238E27FC236}">
              <a16:creationId xmlns:a16="http://schemas.microsoft.com/office/drawing/2014/main" xmlns="" id="{00000000-0008-0000-0500-00009D070000}"/>
            </a:ext>
          </a:extLst>
        </xdr:cNvPr>
        <xdr:cNvGrpSpPr/>
      </xdr:nvGrpSpPr>
      <xdr:grpSpPr>
        <a:xfrm>
          <a:off x="13525500" y="14716125"/>
          <a:ext cx="809625" cy="3079750"/>
          <a:chOff x="21367750" y="21272500"/>
          <a:chExt cx="873125" cy="3810000"/>
        </a:xfrm>
      </xdr:grpSpPr>
      <xdr:sp macro="" textlink="">
        <xdr:nvSpPr>
          <xdr:cNvPr id="1950" name="Rectangle 1949">
            <a:extLst>
              <a:ext uri="{FF2B5EF4-FFF2-40B4-BE49-F238E27FC236}">
                <a16:creationId xmlns:a16="http://schemas.microsoft.com/office/drawing/2014/main" xmlns="" id="{00000000-0008-0000-0500-00009E07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51" name="Rectangle 1950">
            <a:extLst>
              <a:ext uri="{FF2B5EF4-FFF2-40B4-BE49-F238E27FC236}">
                <a16:creationId xmlns:a16="http://schemas.microsoft.com/office/drawing/2014/main" xmlns="" id="{00000000-0008-0000-0500-00009F07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52" name="Rectangle 1951">
            <a:extLst>
              <a:ext uri="{FF2B5EF4-FFF2-40B4-BE49-F238E27FC236}">
                <a16:creationId xmlns:a16="http://schemas.microsoft.com/office/drawing/2014/main" xmlns="" id="{00000000-0008-0000-0500-0000A007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53" name="TextBox 1952">
            <a:extLst>
              <a:ext uri="{FF2B5EF4-FFF2-40B4-BE49-F238E27FC236}">
                <a16:creationId xmlns:a16="http://schemas.microsoft.com/office/drawing/2014/main" xmlns="" id="{00000000-0008-0000-0500-0000A107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1954" name="TextBox 1953">
            <a:extLst>
              <a:ext uri="{FF2B5EF4-FFF2-40B4-BE49-F238E27FC236}">
                <a16:creationId xmlns:a16="http://schemas.microsoft.com/office/drawing/2014/main" xmlns="" id="{00000000-0008-0000-0500-0000A207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0</xdr:colOff>
      <xdr:row>32</xdr:row>
      <xdr:rowOff>111125</xdr:rowOff>
    </xdr:from>
    <xdr:to>
      <xdr:col>18</xdr:col>
      <xdr:colOff>127000</xdr:colOff>
      <xdr:row>45</xdr:row>
      <xdr:rowOff>365125</xdr:rowOff>
    </xdr:to>
    <xdr:grpSp>
      <xdr:nvGrpSpPr>
        <xdr:cNvPr id="1955" name="Group 1954">
          <a:extLst>
            <a:ext uri="{FF2B5EF4-FFF2-40B4-BE49-F238E27FC236}">
              <a16:creationId xmlns:a16="http://schemas.microsoft.com/office/drawing/2014/main" xmlns="" id="{00000000-0008-0000-0500-0000A3070000}"/>
            </a:ext>
          </a:extLst>
        </xdr:cNvPr>
        <xdr:cNvGrpSpPr/>
      </xdr:nvGrpSpPr>
      <xdr:grpSpPr>
        <a:xfrm>
          <a:off x="14462125" y="14716125"/>
          <a:ext cx="873125" cy="3079750"/>
          <a:chOff x="20812125" y="22891750"/>
          <a:chExt cx="873125" cy="3079750"/>
        </a:xfrm>
      </xdr:grpSpPr>
      <xdr:sp macro="" textlink="">
        <xdr:nvSpPr>
          <xdr:cNvPr id="1956" name="Rectangle 1955">
            <a:extLst>
              <a:ext uri="{FF2B5EF4-FFF2-40B4-BE49-F238E27FC236}">
                <a16:creationId xmlns:a16="http://schemas.microsoft.com/office/drawing/2014/main" xmlns="" id="{00000000-0008-0000-0500-0000A407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1957" name="Group 1956">
            <a:extLst>
              <a:ext uri="{FF2B5EF4-FFF2-40B4-BE49-F238E27FC236}">
                <a16:creationId xmlns:a16="http://schemas.microsoft.com/office/drawing/2014/main" xmlns="" id="{00000000-0008-0000-0500-0000A507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958" name="Rectangle 1957">
              <a:extLst>
                <a:ext uri="{FF2B5EF4-FFF2-40B4-BE49-F238E27FC236}">
                  <a16:creationId xmlns:a16="http://schemas.microsoft.com/office/drawing/2014/main" xmlns="" id="{00000000-0008-0000-0500-0000A607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59" name="Rectangle 1958">
              <a:extLst>
                <a:ext uri="{FF2B5EF4-FFF2-40B4-BE49-F238E27FC236}">
                  <a16:creationId xmlns:a16="http://schemas.microsoft.com/office/drawing/2014/main" xmlns="" id="{00000000-0008-0000-0500-0000A707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60" name="Rectangle 1959">
              <a:extLst>
                <a:ext uri="{FF2B5EF4-FFF2-40B4-BE49-F238E27FC236}">
                  <a16:creationId xmlns:a16="http://schemas.microsoft.com/office/drawing/2014/main" xmlns="" id="{00000000-0008-0000-0500-0000A807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61" name="TextBox 1960">
              <a:extLst>
                <a:ext uri="{FF2B5EF4-FFF2-40B4-BE49-F238E27FC236}">
                  <a16:creationId xmlns:a16="http://schemas.microsoft.com/office/drawing/2014/main" xmlns="" id="{00000000-0008-0000-0500-0000A907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962" name="TextBox 1961">
              <a:extLst>
                <a:ext uri="{FF2B5EF4-FFF2-40B4-BE49-F238E27FC236}">
                  <a16:creationId xmlns:a16="http://schemas.microsoft.com/office/drawing/2014/main" xmlns="" id="{00000000-0008-0000-0500-0000AA07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963" name="TextBox 1962">
              <a:extLst>
                <a:ext uri="{FF2B5EF4-FFF2-40B4-BE49-F238E27FC236}">
                  <a16:creationId xmlns:a16="http://schemas.microsoft.com/office/drawing/2014/main" xmlns="" id="{00000000-0008-0000-0500-0000AB07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301625</xdr:colOff>
      <xdr:row>32</xdr:row>
      <xdr:rowOff>95250</xdr:rowOff>
    </xdr:from>
    <xdr:to>
      <xdr:col>19</xdr:col>
      <xdr:colOff>523875</xdr:colOff>
      <xdr:row>45</xdr:row>
      <xdr:rowOff>349250</xdr:rowOff>
    </xdr:to>
    <xdr:grpSp>
      <xdr:nvGrpSpPr>
        <xdr:cNvPr id="1964" name="Group 1963">
          <a:extLst>
            <a:ext uri="{FF2B5EF4-FFF2-40B4-BE49-F238E27FC236}">
              <a16:creationId xmlns:a16="http://schemas.microsoft.com/office/drawing/2014/main" xmlns="" id="{00000000-0008-0000-0500-0000AC070000}"/>
            </a:ext>
          </a:extLst>
        </xdr:cNvPr>
        <xdr:cNvGrpSpPr/>
      </xdr:nvGrpSpPr>
      <xdr:grpSpPr>
        <a:xfrm>
          <a:off x="15509875" y="14700250"/>
          <a:ext cx="873125" cy="3079750"/>
          <a:chOff x="22272625" y="23622000"/>
          <a:chExt cx="873125" cy="3079750"/>
        </a:xfrm>
      </xdr:grpSpPr>
      <xdr:grpSp>
        <xdr:nvGrpSpPr>
          <xdr:cNvPr id="1965" name="Group 1964">
            <a:extLst>
              <a:ext uri="{FF2B5EF4-FFF2-40B4-BE49-F238E27FC236}">
                <a16:creationId xmlns:a16="http://schemas.microsoft.com/office/drawing/2014/main" xmlns="" id="{00000000-0008-0000-0500-0000AD07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970" name="Rectangle 1969">
              <a:extLst>
                <a:ext uri="{FF2B5EF4-FFF2-40B4-BE49-F238E27FC236}">
                  <a16:creationId xmlns:a16="http://schemas.microsoft.com/office/drawing/2014/main" xmlns="" id="{00000000-0008-0000-0500-0000B207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1971" name="Group 1970">
              <a:extLst>
                <a:ext uri="{FF2B5EF4-FFF2-40B4-BE49-F238E27FC236}">
                  <a16:creationId xmlns:a16="http://schemas.microsoft.com/office/drawing/2014/main" xmlns="" id="{00000000-0008-0000-0500-0000B307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1972" name="Rectangle 1971">
                <a:extLst>
                  <a:ext uri="{FF2B5EF4-FFF2-40B4-BE49-F238E27FC236}">
                    <a16:creationId xmlns:a16="http://schemas.microsoft.com/office/drawing/2014/main" xmlns="" id="{00000000-0008-0000-0500-0000B407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973" name="Rectangle 1972">
                <a:extLst>
                  <a:ext uri="{FF2B5EF4-FFF2-40B4-BE49-F238E27FC236}">
                    <a16:creationId xmlns:a16="http://schemas.microsoft.com/office/drawing/2014/main" xmlns="" id="{00000000-0008-0000-0500-0000B507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974" name="Rectangle 1973">
                <a:extLst>
                  <a:ext uri="{FF2B5EF4-FFF2-40B4-BE49-F238E27FC236}">
                    <a16:creationId xmlns:a16="http://schemas.microsoft.com/office/drawing/2014/main" xmlns="" id="{00000000-0008-0000-0500-0000B607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1975" name="TextBox 1974">
                <a:extLst>
                  <a:ext uri="{FF2B5EF4-FFF2-40B4-BE49-F238E27FC236}">
                    <a16:creationId xmlns:a16="http://schemas.microsoft.com/office/drawing/2014/main" xmlns="" id="{00000000-0008-0000-0500-0000B707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1976" name="TextBox 1975">
                <a:extLst>
                  <a:ext uri="{FF2B5EF4-FFF2-40B4-BE49-F238E27FC236}">
                    <a16:creationId xmlns:a16="http://schemas.microsoft.com/office/drawing/2014/main" xmlns="" id="{00000000-0008-0000-0500-0000B807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1977" name="TextBox 1976">
                <a:extLst>
                  <a:ext uri="{FF2B5EF4-FFF2-40B4-BE49-F238E27FC236}">
                    <a16:creationId xmlns:a16="http://schemas.microsoft.com/office/drawing/2014/main" xmlns="" id="{00000000-0008-0000-0500-0000B907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1966" name="Rectangle 1965">
            <a:extLst>
              <a:ext uri="{FF2B5EF4-FFF2-40B4-BE49-F238E27FC236}">
                <a16:creationId xmlns:a16="http://schemas.microsoft.com/office/drawing/2014/main" xmlns="" id="{00000000-0008-0000-0500-0000AE07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967" name="Straight Connector 1966">
            <a:extLst>
              <a:ext uri="{FF2B5EF4-FFF2-40B4-BE49-F238E27FC236}">
                <a16:creationId xmlns:a16="http://schemas.microsoft.com/office/drawing/2014/main" xmlns="" id="{00000000-0008-0000-0500-0000AF07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68" name="Straight Connector 1967">
            <a:extLst>
              <a:ext uri="{FF2B5EF4-FFF2-40B4-BE49-F238E27FC236}">
                <a16:creationId xmlns:a16="http://schemas.microsoft.com/office/drawing/2014/main" xmlns="" id="{00000000-0008-0000-0500-0000B007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69" name="Straight Connector 1968">
            <a:extLst>
              <a:ext uri="{FF2B5EF4-FFF2-40B4-BE49-F238E27FC236}">
                <a16:creationId xmlns:a16="http://schemas.microsoft.com/office/drawing/2014/main" xmlns="" id="{00000000-0008-0000-0500-0000B107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269875</xdr:colOff>
      <xdr:row>55</xdr:row>
      <xdr:rowOff>111125</xdr:rowOff>
    </xdr:from>
    <xdr:to>
      <xdr:col>17</xdr:col>
      <xdr:colOff>15875</xdr:colOff>
      <xdr:row>68</xdr:row>
      <xdr:rowOff>365125</xdr:rowOff>
    </xdr:to>
    <xdr:grpSp>
      <xdr:nvGrpSpPr>
        <xdr:cNvPr id="1978" name="Group 1977">
          <a:extLst>
            <a:ext uri="{FF2B5EF4-FFF2-40B4-BE49-F238E27FC236}">
              <a16:creationId xmlns:a16="http://schemas.microsoft.com/office/drawing/2014/main" xmlns="" id="{00000000-0008-0000-0500-0000BA070000}"/>
            </a:ext>
          </a:extLst>
        </xdr:cNvPr>
        <xdr:cNvGrpSpPr/>
      </xdr:nvGrpSpPr>
      <xdr:grpSpPr>
        <a:xfrm>
          <a:off x="13668375" y="23749000"/>
          <a:ext cx="809625" cy="3079750"/>
          <a:chOff x="21367750" y="21272500"/>
          <a:chExt cx="873125" cy="3810000"/>
        </a:xfrm>
      </xdr:grpSpPr>
      <xdr:sp macro="" textlink="">
        <xdr:nvSpPr>
          <xdr:cNvPr id="1979" name="Rectangle 1978">
            <a:extLst>
              <a:ext uri="{FF2B5EF4-FFF2-40B4-BE49-F238E27FC236}">
                <a16:creationId xmlns:a16="http://schemas.microsoft.com/office/drawing/2014/main" xmlns="" id="{00000000-0008-0000-0500-0000BB07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80" name="Rectangle 1979">
            <a:extLst>
              <a:ext uri="{FF2B5EF4-FFF2-40B4-BE49-F238E27FC236}">
                <a16:creationId xmlns:a16="http://schemas.microsoft.com/office/drawing/2014/main" xmlns="" id="{00000000-0008-0000-0500-0000BC07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81" name="Rectangle 1980">
            <a:extLst>
              <a:ext uri="{FF2B5EF4-FFF2-40B4-BE49-F238E27FC236}">
                <a16:creationId xmlns:a16="http://schemas.microsoft.com/office/drawing/2014/main" xmlns="" id="{00000000-0008-0000-0500-0000BD07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1982" name="TextBox 1981">
            <a:extLst>
              <a:ext uri="{FF2B5EF4-FFF2-40B4-BE49-F238E27FC236}">
                <a16:creationId xmlns:a16="http://schemas.microsoft.com/office/drawing/2014/main" xmlns="" id="{00000000-0008-0000-0500-0000BE07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1983" name="TextBox 1982">
            <a:extLst>
              <a:ext uri="{FF2B5EF4-FFF2-40B4-BE49-F238E27FC236}">
                <a16:creationId xmlns:a16="http://schemas.microsoft.com/office/drawing/2014/main" xmlns="" id="{00000000-0008-0000-0500-0000BF07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142875</xdr:colOff>
      <xdr:row>55</xdr:row>
      <xdr:rowOff>111125</xdr:rowOff>
    </xdr:from>
    <xdr:to>
      <xdr:col>18</xdr:col>
      <xdr:colOff>269875</xdr:colOff>
      <xdr:row>68</xdr:row>
      <xdr:rowOff>365125</xdr:rowOff>
    </xdr:to>
    <xdr:grpSp>
      <xdr:nvGrpSpPr>
        <xdr:cNvPr id="1984" name="Group 1983">
          <a:extLst>
            <a:ext uri="{FF2B5EF4-FFF2-40B4-BE49-F238E27FC236}">
              <a16:creationId xmlns:a16="http://schemas.microsoft.com/office/drawing/2014/main" xmlns="" id="{00000000-0008-0000-0500-0000C0070000}"/>
            </a:ext>
          </a:extLst>
        </xdr:cNvPr>
        <xdr:cNvGrpSpPr/>
      </xdr:nvGrpSpPr>
      <xdr:grpSpPr>
        <a:xfrm>
          <a:off x="14605000" y="23749000"/>
          <a:ext cx="873125" cy="3079750"/>
          <a:chOff x="20812125" y="22891750"/>
          <a:chExt cx="873125" cy="3079750"/>
        </a:xfrm>
      </xdr:grpSpPr>
      <xdr:sp macro="" textlink="">
        <xdr:nvSpPr>
          <xdr:cNvPr id="1985" name="Rectangle 1984">
            <a:extLst>
              <a:ext uri="{FF2B5EF4-FFF2-40B4-BE49-F238E27FC236}">
                <a16:creationId xmlns:a16="http://schemas.microsoft.com/office/drawing/2014/main" xmlns="" id="{00000000-0008-0000-0500-0000C107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1986" name="Group 1985">
            <a:extLst>
              <a:ext uri="{FF2B5EF4-FFF2-40B4-BE49-F238E27FC236}">
                <a16:creationId xmlns:a16="http://schemas.microsoft.com/office/drawing/2014/main" xmlns="" id="{00000000-0008-0000-0500-0000C207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987" name="Rectangle 1986">
              <a:extLst>
                <a:ext uri="{FF2B5EF4-FFF2-40B4-BE49-F238E27FC236}">
                  <a16:creationId xmlns:a16="http://schemas.microsoft.com/office/drawing/2014/main" xmlns="" id="{00000000-0008-0000-0500-0000C307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88" name="Rectangle 1987">
              <a:extLst>
                <a:ext uri="{FF2B5EF4-FFF2-40B4-BE49-F238E27FC236}">
                  <a16:creationId xmlns:a16="http://schemas.microsoft.com/office/drawing/2014/main" xmlns="" id="{00000000-0008-0000-0500-0000C407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89" name="Rectangle 1988">
              <a:extLst>
                <a:ext uri="{FF2B5EF4-FFF2-40B4-BE49-F238E27FC236}">
                  <a16:creationId xmlns:a16="http://schemas.microsoft.com/office/drawing/2014/main" xmlns="" id="{00000000-0008-0000-0500-0000C507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1990" name="TextBox 1989">
              <a:extLst>
                <a:ext uri="{FF2B5EF4-FFF2-40B4-BE49-F238E27FC236}">
                  <a16:creationId xmlns:a16="http://schemas.microsoft.com/office/drawing/2014/main" xmlns="" id="{00000000-0008-0000-0500-0000C607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991" name="TextBox 1990">
              <a:extLst>
                <a:ext uri="{FF2B5EF4-FFF2-40B4-BE49-F238E27FC236}">
                  <a16:creationId xmlns:a16="http://schemas.microsoft.com/office/drawing/2014/main" xmlns="" id="{00000000-0008-0000-0500-0000C707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1992" name="TextBox 1991">
              <a:extLst>
                <a:ext uri="{FF2B5EF4-FFF2-40B4-BE49-F238E27FC236}">
                  <a16:creationId xmlns:a16="http://schemas.microsoft.com/office/drawing/2014/main" xmlns="" id="{00000000-0008-0000-0500-0000C807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444500</xdr:colOff>
      <xdr:row>55</xdr:row>
      <xdr:rowOff>95250</xdr:rowOff>
    </xdr:from>
    <xdr:to>
      <xdr:col>19</xdr:col>
      <xdr:colOff>666750</xdr:colOff>
      <xdr:row>68</xdr:row>
      <xdr:rowOff>349250</xdr:rowOff>
    </xdr:to>
    <xdr:grpSp>
      <xdr:nvGrpSpPr>
        <xdr:cNvPr id="1993" name="Group 1992">
          <a:extLst>
            <a:ext uri="{FF2B5EF4-FFF2-40B4-BE49-F238E27FC236}">
              <a16:creationId xmlns:a16="http://schemas.microsoft.com/office/drawing/2014/main" xmlns="" id="{00000000-0008-0000-0500-0000C9070000}"/>
            </a:ext>
          </a:extLst>
        </xdr:cNvPr>
        <xdr:cNvGrpSpPr/>
      </xdr:nvGrpSpPr>
      <xdr:grpSpPr>
        <a:xfrm>
          <a:off x="15652750" y="23733125"/>
          <a:ext cx="873125" cy="3079750"/>
          <a:chOff x="22272625" y="23622000"/>
          <a:chExt cx="873125" cy="3079750"/>
        </a:xfrm>
      </xdr:grpSpPr>
      <xdr:grpSp>
        <xdr:nvGrpSpPr>
          <xdr:cNvPr id="1994" name="Group 1993">
            <a:extLst>
              <a:ext uri="{FF2B5EF4-FFF2-40B4-BE49-F238E27FC236}">
                <a16:creationId xmlns:a16="http://schemas.microsoft.com/office/drawing/2014/main" xmlns="" id="{00000000-0008-0000-0500-0000CA07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1999" name="Rectangle 1998">
              <a:extLst>
                <a:ext uri="{FF2B5EF4-FFF2-40B4-BE49-F238E27FC236}">
                  <a16:creationId xmlns:a16="http://schemas.microsoft.com/office/drawing/2014/main" xmlns="" id="{00000000-0008-0000-0500-0000CF07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000" name="Group 1999">
              <a:extLst>
                <a:ext uri="{FF2B5EF4-FFF2-40B4-BE49-F238E27FC236}">
                  <a16:creationId xmlns:a16="http://schemas.microsoft.com/office/drawing/2014/main" xmlns="" id="{00000000-0008-0000-0500-0000D007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001" name="Rectangle 2000">
                <a:extLst>
                  <a:ext uri="{FF2B5EF4-FFF2-40B4-BE49-F238E27FC236}">
                    <a16:creationId xmlns:a16="http://schemas.microsoft.com/office/drawing/2014/main" xmlns="" id="{00000000-0008-0000-0500-0000D107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02" name="Rectangle 2001">
                <a:extLst>
                  <a:ext uri="{FF2B5EF4-FFF2-40B4-BE49-F238E27FC236}">
                    <a16:creationId xmlns:a16="http://schemas.microsoft.com/office/drawing/2014/main" xmlns="" id="{00000000-0008-0000-0500-0000D207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03" name="Rectangle 2002">
                <a:extLst>
                  <a:ext uri="{FF2B5EF4-FFF2-40B4-BE49-F238E27FC236}">
                    <a16:creationId xmlns:a16="http://schemas.microsoft.com/office/drawing/2014/main" xmlns="" id="{00000000-0008-0000-0500-0000D307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04" name="TextBox 2003">
                <a:extLst>
                  <a:ext uri="{FF2B5EF4-FFF2-40B4-BE49-F238E27FC236}">
                    <a16:creationId xmlns:a16="http://schemas.microsoft.com/office/drawing/2014/main" xmlns="" id="{00000000-0008-0000-0500-0000D407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005" name="TextBox 2004">
                <a:extLst>
                  <a:ext uri="{FF2B5EF4-FFF2-40B4-BE49-F238E27FC236}">
                    <a16:creationId xmlns:a16="http://schemas.microsoft.com/office/drawing/2014/main" xmlns="" id="{00000000-0008-0000-0500-0000D507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006" name="TextBox 2005">
                <a:extLst>
                  <a:ext uri="{FF2B5EF4-FFF2-40B4-BE49-F238E27FC236}">
                    <a16:creationId xmlns:a16="http://schemas.microsoft.com/office/drawing/2014/main" xmlns="" id="{00000000-0008-0000-0500-0000D607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1995" name="Rectangle 1994">
            <a:extLst>
              <a:ext uri="{FF2B5EF4-FFF2-40B4-BE49-F238E27FC236}">
                <a16:creationId xmlns:a16="http://schemas.microsoft.com/office/drawing/2014/main" xmlns="" id="{00000000-0008-0000-0500-0000CB07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1996" name="Straight Connector 1995">
            <a:extLst>
              <a:ext uri="{FF2B5EF4-FFF2-40B4-BE49-F238E27FC236}">
                <a16:creationId xmlns:a16="http://schemas.microsoft.com/office/drawing/2014/main" xmlns="" id="{00000000-0008-0000-0500-0000CC07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97" name="Straight Connector 1996">
            <a:extLst>
              <a:ext uri="{FF2B5EF4-FFF2-40B4-BE49-F238E27FC236}">
                <a16:creationId xmlns:a16="http://schemas.microsoft.com/office/drawing/2014/main" xmlns="" id="{00000000-0008-0000-0500-0000CD07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998" name="Straight Connector 1997">
            <a:extLst>
              <a:ext uri="{FF2B5EF4-FFF2-40B4-BE49-F238E27FC236}">
                <a16:creationId xmlns:a16="http://schemas.microsoft.com/office/drawing/2014/main" xmlns="" id="{00000000-0008-0000-0500-0000CE07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127000</xdr:colOff>
      <xdr:row>78</xdr:row>
      <xdr:rowOff>127000</xdr:rowOff>
    </xdr:from>
    <xdr:to>
      <xdr:col>16</xdr:col>
      <xdr:colOff>936625</xdr:colOff>
      <xdr:row>93</xdr:row>
      <xdr:rowOff>0</xdr:rowOff>
    </xdr:to>
    <xdr:grpSp>
      <xdr:nvGrpSpPr>
        <xdr:cNvPr id="2007" name="Group 2006">
          <a:extLst>
            <a:ext uri="{FF2B5EF4-FFF2-40B4-BE49-F238E27FC236}">
              <a16:creationId xmlns:a16="http://schemas.microsoft.com/office/drawing/2014/main" xmlns="" id="{00000000-0008-0000-0500-0000D7070000}"/>
            </a:ext>
          </a:extLst>
        </xdr:cNvPr>
        <xdr:cNvGrpSpPr/>
      </xdr:nvGrpSpPr>
      <xdr:grpSpPr>
        <a:xfrm>
          <a:off x="13525500" y="32718375"/>
          <a:ext cx="809625" cy="3079750"/>
          <a:chOff x="21367750" y="21272500"/>
          <a:chExt cx="873125" cy="3810000"/>
        </a:xfrm>
      </xdr:grpSpPr>
      <xdr:sp macro="" textlink="">
        <xdr:nvSpPr>
          <xdr:cNvPr id="2008" name="Rectangle 2007">
            <a:extLst>
              <a:ext uri="{FF2B5EF4-FFF2-40B4-BE49-F238E27FC236}">
                <a16:creationId xmlns:a16="http://schemas.microsoft.com/office/drawing/2014/main" xmlns="" id="{00000000-0008-0000-0500-0000D807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09" name="Rectangle 2008">
            <a:extLst>
              <a:ext uri="{FF2B5EF4-FFF2-40B4-BE49-F238E27FC236}">
                <a16:creationId xmlns:a16="http://schemas.microsoft.com/office/drawing/2014/main" xmlns="" id="{00000000-0008-0000-0500-0000D907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10" name="Rectangle 2009">
            <a:extLst>
              <a:ext uri="{FF2B5EF4-FFF2-40B4-BE49-F238E27FC236}">
                <a16:creationId xmlns:a16="http://schemas.microsoft.com/office/drawing/2014/main" xmlns="" id="{00000000-0008-0000-0500-0000DA07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11" name="TextBox 2010">
            <a:extLst>
              <a:ext uri="{FF2B5EF4-FFF2-40B4-BE49-F238E27FC236}">
                <a16:creationId xmlns:a16="http://schemas.microsoft.com/office/drawing/2014/main" xmlns="" id="{00000000-0008-0000-0500-0000DB07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012" name="TextBox 2011">
            <a:extLst>
              <a:ext uri="{FF2B5EF4-FFF2-40B4-BE49-F238E27FC236}">
                <a16:creationId xmlns:a16="http://schemas.microsoft.com/office/drawing/2014/main" xmlns="" id="{00000000-0008-0000-0500-0000DC07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16</xdr:col>
      <xdr:colOff>190500</xdr:colOff>
      <xdr:row>103</xdr:row>
      <xdr:rowOff>127000</xdr:rowOff>
    </xdr:from>
    <xdr:to>
      <xdr:col>16</xdr:col>
      <xdr:colOff>1000125</xdr:colOff>
      <xdr:row>118</xdr:row>
      <xdr:rowOff>0</xdr:rowOff>
    </xdr:to>
    <xdr:grpSp>
      <xdr:nvGrpSpPr>
        <xdr:cNvPr id="2036" name="Group 2035">
          <a:extLst>
            <a:ext uri="{FF2B5EF4-FFF2-40B4-BE49-F238E27FC236}">
              <a16:creationId xmlns:a16="http://schemas.microsoft.com/office/drawing/2014/main" xmlns="" id="{00000000-0008-0000-0500-0000F4070000}"/>
            </a:ext>
          </a:extLst>
        </xdr:cNvPr>
        <xdr:cNvGrpSpPr/>
      </xdr:nvGrpSpPr>
      <xdr:grpSpPr>
        <a:xfrm>
          <a:off x="13589000" y="41735375"/>
          <a:ext cx="809625" cy="3079750"/>
          <a:chOff x="21367750" y="21272500"/>
          <a:chExt cx="873125" cy="3810000"/>
        </a:xfrm>
      </xdr:grpSpPr>
      <xdr:sp macro="" textlink="">
        <xdr:nvSpPr>
          <xdr:cNvPr id="2037" name="Rectangle 2036">
            <a:extLst>
              <a:ext uri="{FF2B5EF4-FFF2-40B4-BE49-F238E27FC236}">
                <a16:creationId xmlns:a16="http://schemas.microsoft.com/office/drawing/2014/main" xmlns="" id="{00000000-0008-0000-0500-0000F507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38" name="Rectangle 2037">
            <a:extLst>
              <a:ext uri="{FF2B5EF4-FFF2-40B4-BE49-F238E27FC236}">
                <a16:creationId xmlns:a16="http://schemas.microsoft.com/office/drawing/2014/main" xmlns="" id="{00000000-0008-0000-0500-0000F607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39" name="Rectangle 2038">
            <a:extLst>
              <a:ext uri="{FF2B5EF4-FFF2-40B4-BE49-F238E27FC236}">
                <a16:creationId xmlns:a16="http://schemas.microsoft.com/office/drawing/2014/main" xmlns="" id="{00000000-0008-0000-0500-0000F707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40" name="TextBox 2039">
            <a:extLst>
              <a:ext uri="{FF2B5EF4-FFF2-40B4-BE49-F238E27FC236}">
                <a16:creationId xmlns:a16="http://schemas.microsoft.com/office/drawing/2014/main" xmlns="" id="{00000000-0008-0000-0500-0000F807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041" name="TextBox 2040">
            <a:extLst>
              <a:ext uri="{FF2B5EF4-FFF2-40B4-BE49-F238E27FC236}">
                <a16:creationId xmlns:a16="http://schemas.microsoft.com/office/drawing/2014/main" xmlns="" id="{00000000-0008-0000-0500-0000F907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63500</xdr:colOff>
      <xdr:row>103</xdr:row>
      <xdr:rowOff>127000</xdr:rowOff>
    </xdr:from>
    <xdr:to>
      <xdr:col>18</xdr:col>
      <xdr:colOff>190500</xdr:colOff>
      <xdr:row>118</xdr:row>
      <xdr:rowOff>0</xdr:rowOff>
    </xdr:to>
    <xdr:grpSp>
      <xdr:nvGrpSpPr>
        <xdr:cNvPr id="2042" name="Group 2041">
          <a:extLst>
            <a:ext uri="{FF2B5EF4-FFF2-40B4-BE49-F238E27FC236}">
              <a16:creationId xmlns:a16="http://schemas.microsoft.com/office/drawing/2014/main" xmlns="" id="{00000000-0008-0000-0500-0000FA070000}"/>
            </a:ext>
          </a:extLst>
        </xdr:cNvPr>
        <xdr:cNvGrpSpPr/>
      </xdr:nvGrpSpPr>
      <xdr:grpSpPr>
        <a:xfrm>
          <a:off x="14525625" y="41735375"/>
          <a:ext cx="873125" cy="3079750"/>
          <a:chOff x="20812125" y="22891750"/>
          <a:chExt cx="873125" cy="3079750"/>
        </a:xfrm>
      </xdr:grpSpPr>
      <xdr:sp macro="" textlink="">
        <xdr:nvSpPr>
          <xdr:cNvPr id="2043" name="Rectangle 2042">
            <a:extLst>
              <a:ext uri="{FF2B5EF4-FFF2-40B4-BE49-F238E27FC236}">
                <a16:creationId xmlns:a16="http://schemas.microsoft.com/office/drawing/2014/main" xmlns="" id="{00000000-0008-0000-0500-0000FB07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044" name="Group 2043">
            <a:extLst>
              <a:ext uri="{FF2B5EF4-FFF2-40B4-BE49-F238E27FC236}">
                <a16:creationId xmlns:a16="http://schemas.microsoft.com/office/drawing/2014/main" xmlns="" id="{00000000-0008-0000-0500-0000FC07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045" name="Rectangle 2044">
              <a:extLst>
                <a:ext uri="{FF2B5EF4-FFF2-40B4-BE49-F238E27FC236}">
                  <a16:creationId xmlns:a16="http://schemas.microsoft.com/office/drawing/2014/main" xmlns="" id="{00000000-0008-0000-0500-0000FD07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46" name="Rectangle 2045">
              <a:extLst>
                <a:ext uri="{FF2B5EF4-FFF2-40B4-BE49-F238E27FC236}">
                  <a16:creationId xmlns:a16="http://schemas.microsoft.com/office/drawing/2014/main" xmlns="" id="{00000000-0008-0000-0500-0000FE07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47" name="Rectangle 2046">
              <a:extLst>
                <a:ext uri="{FF2B5EF4-FFF2-40B4-BE49-F238E27FC236}">
                  <a16:creationId xmlns:a16="http://schemas.microsoft.com/office/drawing/2014/main" xmlns="" id="{00000000-0008-0000-0500-0000FF07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48" name="TextBox 2047">
              <a:extLst>
                <a:ext uri="{FF2B5EF4-FFF2-40B4-BE49-F238E27FC236}">
                  <a16:creationId xmlns:a16="http://schemas.microsoft.com/office/drawing/2014/main" xmlns="" id="{00000000-0008-0000-0500-000000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049" name="TextBox 2048">
              <a:extLst>
                <a:ext uri="{FF2B5EF4-FFF2-40B4-BE49-F238E27FC236}">
                  <a16:creationId xmlns:a16="http://schemas.microsoft.com/office/drawing/2014/main" xmlns="" id="{00000000-0008-0000-0500-000001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050" name="TextBox 2049">
              <a:extLst>
                <a:ext uri="{FF2B5EF4-FFF2-40B4-BE49-F238E27FC236}">
                  <a16:creationId xmlns:a16="http://schemas.microsoft.com/office/drawing/2014/main" xmlns="" id="{00000000-0008-0000-0500-000002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365125</xdr:colOff>
      <xdr:row>103</xdr:row>
      <xdr:rowOff>111125</xdr:rowOff>
    </xdr:from>
    <xdr:to>
      <xdr:col>19</xdr:col>
      <xdr:colOff>587375</xdr:colOff>
      <xdr:row>117</xdr:row>
      <xdr:rowOff>174625</xdr:rowOff>
    </xdr:to>
    <xdr:grpSp>
      <xdr:nvGrpSpPr>
        <xdr:cNvPr id="2051" name="Group 2050">
          <a:extLst>
            <a:ext uri="{FF2B5EF4-FFF2-40B4-BE49-F238E27FC236}">
              <a16:creationId xmlns:a16="http://schemas.microsoft.com/office/drawing/2014/main" xmlns="" id="{00000000-0008-0000-0500-000003080000}"/>
            </a:ext>
          </a:extLst>
        </xdr:cNvPr>
        <xdr:cNvGrpSpPr/>
      </xdr:nvGrpSpPr>
      <xdr:grpSpPr>
        <a:xfrm>
          <a:off x="15573375" y="41719500"/>
          <a:ext cx="873125" cy="3079750"/>
          <a:chOff x="22272625" y="23622000"/>
          <a:chExt cx="873125" cy="3079750"/>
        </a:xfrm>
      </xdr:grpSpPr>
      <xdr:grpSp>
        <xdr:nvGrpSpPr>
          <xdr:cNvPr id="2052" name="Group 2051">
            <a:extLst>
              <a:ext uri="{FF2B5EF4-FFF2-40B4-BE49-F238E27FC236}">
                <a16:creationId xmlns:a16="http://schemas.microsoft.com/office/drawing/2014/main" xmlns="" id="{00000000-0008-0000-0500-000004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057" name="Rectangle 2056">
              <a:extLst>
                <a:ext uri="{FF2B5EF4-FFF2-40B4-BE49-F238E27FC236}">
                  <a16:creationId xmlns:a16="http://schemas.microsoft.com/office/drawing/2014/main" xmlns="" id="{00000000-0008-0000-0500-000009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058" name="Group 2057">
              <a:extLst>
                <a:ext uri="{FF2B5EF4-FFF2-40B4-BE49-F238E27FC236}">
                  <a16:creationId xmlns:a16="http://schemas.microsoft.com/office/drawing/2014/main" xmlns="" id="{00000000-0008-0000-0500-00000A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059" name="Rectangle 2058">
                <a:extLst>
                  <a:ext uri="{FF2B5EF4-FFF2-40B4-BE49-F238E27FC236}">
                    <a16:creationId xmlns:a16="http://schemas.microsoft.com/office/drawing/2014/main" xmlns="" id="{00000000-0008-0000-0500-00000B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60" name="Rectangle 2059">
                <a:extLst>
                  <a:ext uri="{FF2B5EF4-FFF2-40B4-BE49-F238E27FC236}">
                    <a16:creationId xmlns:a16="http://schemas.microsoft.com/office/drawing/2014/main" xmlns="" id="{00000000-0008-0000-0500-00000C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61" name="Rectangle 2060">
                <a:extLst>
                  <a:ext uri="{FF2B5EF4-FFF2-40B4-BE49-F238E27FC236}">
                    <a16:creationId xmlns:a16="http://schemas.microsoft.com/office/drawing/2014/main" xmlns="" id="{00000000-0008-0000-0500-00000D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62" name="TextBox 2061">
                <a:extLst>
                  <a:ext uri="{FF2B5EF4-FFF2-40B4-BE49-F238E27FC236}">
                    <a16:creationId xmlns:a16="http://schemas.microsoft.com/office/drawing/2014/main" xmlns="" id="{00000000-0008-0000-0500-00000E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063" name="TextBox 2062">
                <a:extLst>
                  <a:ext uri="{FF2B5EF4-FFF2-40B4-BE49-F238E27FC236}">
                    <a16:creationId xmlns:a16="http://schemas.microsoft.com/office/drawing/2014/main" xmlns="" id="{00000000-0008-0000-0500-00000F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064" name="TextBox 2063">
                <a:extLst>
                  <a:ext uri="{FF2B5EF4-FFF2-40B4-BE49-F238E27FC236}">
                    <a16:creationId xmlns:a16="http://schemas.microsoft.com/office/drawing/2014/main" xmlns="" id="{00000000-0008-0000-0500-000010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053" name="Rectangle 2052">
            <a:extLst>
              <a:ext uri="{FF2B5EF4-FFF2-40B4-BE49-F238E27FC236}">
                <a16:creationId xmlns:a16="http://schemas.microsoft.com/office/drawing/2014/main" xmlns="" id="{00000000-0008-0000-0500-000005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054" name="Straight Connector 2053">
            <a:extLst>
              <a:ext uri="{FF2B5EF4-FFF2-40B4-BE49-F238E27FC236}">
                <a16:creationId xmlns:a16="http://schemas.microsoft.com/office/drawing/2014/main" xmlns="" id="{00000000-0008-0000-0500-000006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55" name="Straight Connector 2054">
            <a:extLst>
              <a:ext uri="{FF2B5EF4-FFF2-40B4-BE49-F238E27FC236}">
                <a16:creationId xmlns:a16="http://schemas.microsoft.com/office/drawing/2014/main" xmlns="" id="{00000000-0008-0000-0500-000007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56" name="Straight Connector 2055">
            <a:extLst>
              <a:ext uri="{FF2B5EF4-FFF2-40B4-BE49-F238E27FC236}">
                <a16:creationId xmlns:a16="http://schemas.microsoft.com/office/drawing/2014/main" xmlns="" id="{00000000-0008-0000-0500-000008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190500</xdr:colOff>
      <xdr:row>128</xdr:row>
      <xdr:rowOff>47625</xdr:rowOff>
    </xdr:from>
    <xdr:to>
      <xdr:col>16</xdr:col>
      <xdr:colOff>1000125</xdr:colOff>
      <xdr:row>142</xdr:row>
      <xdr:rowOff>111125</xdr:rowOff>
    </xdr:to>
    <xdr:grpSp>
      <xdr:nvGrpSpPr>
        <xdr:cNvPr id="2065" name="Group 2064">
          <a:extLst>
            <a:ext uri="{FF2B5EF4-FFF2-40B4-BE49-F238E27FC236}">
              <a16:creationId xmlns:a16="http://schemas.microsoft.com/office/drawing/2014/main" xmlns="" id="{00000000-0008-0000-0500-000011080000}"/>
            </a:ext>
          </a:extLst>
        </xdr:cNvPr>
        <xdr:cNvGrpSpPr/>
      </xdr:nvGrpSpPr>
      <xdr:grpSpPr>
        <a:xfrm>
          <a:off x="13589000" y="50641250"/>
          <a:ext cx="809625" cy="3079750"/>
          <a:chOff x="21367750" y="21272500"/>
          <a:chExt cx="873125" cy="3810000"/>
        </a:xfrm>
      </xdr:grpSpPr>
      <xdr:sp macro="" textlink="">
        <xdr:nvSpPr>
          <xdr:cNvPr id="2066" name="Rectangle 2065">
            <a:extLst>
              <a:ext uri="{FF2B5EF4-FFF2-40B4-BE49-F238E27FC236}">
                <a16:creationId xmlns:a16="http://schemas.microsoft.com/office/drawing/2014/main" xmlns="" id="{00000000-0008-0000-0500-000012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67" name="Rectangle 2066">
            <a:extLst>
              <a:ext uri="{FF2B5EF4-FFF2-40B4-BE49-F238E27FC236}">
                <a16:creationId xmlns:a16="http://schemas.microsoft.com/office/drawing/2014/main" xmlns="" id="{00000000-0008-0000-0500-000013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68" name="Rectangle 2067">
            <a:extLst>
              <a:ext uri="{FF2B5EF4-FFF2-40B4-BE49-F238E27FC236}">
                <a16:creationId xmlns:a16="http://schemas.microsoft.com/office/drawing/2014/main" xmlns="" id="{00000000-0008-0000-0500-000014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69" name="TextBox 2068">
            <a:extLst>
              <a:ext uri="{FF2B5EF4-FFF2-40B4-BE49-F238E27FC236}">
                <a16:creationId xmlns:a16="http://schemas.microsoft.com/office/drawing/2014/main" xmlns="" id="{00000000-0008-0000-0500-000015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070" name="TextBox 2069">
            <a:extLst>
              <a:ext uri="{FF2B5EF4-FFF2-40B4-BE49-F238E27FC236}">
                <a16:creationId xmlns:a16="http://schemas.microsoft.com/office/drawing/2014/main" xmlns="" id="{00000000-0008-0000-0500-000016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63500</xdr:colOff>
      <xdr:row>128</xdr:row>
      <xdr:rowOff>47625</xdr:rowOff>
    </xdr:from>
    <xdr:to>
      <xdr:col>18</xdr:col>
      <xdr:colOff>190500</xdr:colOff>
      <xdr:row>142</xdr:row>
      <xdr:rowOff>111125</xdr:rowOff>
    </xdr:to>
    <xdr:grpSp>
      <xdr:nvGrpSpPr>
        <xdr:cNvPr id="2071" name="Group 2070">
          <a:extLst>
            <a:ext uri="{FF2B5EF4-FFF2-40B4-BE49-F238E27FC236}">
              <a16:creationId xmlns:a16="http://schemas.microsoft.com/office/drawing/2014/main" xmlns="" id="{00000000-0008-0000-0500-000017080000}"/>
            </a:ext>
          </a:extLst>
        </xdr:cNvPr>
        <xdr:cNvGrpSpPr/>
      </xdr:nvGrpSpPr>
      <xdr:grpSpPr>
        <a:xfrm>
          <a:off x="14525625" y="50641250"/>
          <a:ext cx="873125" cy="3079750"/>
          <a:chOff x="20812125" y="22891750"/>
          <a:chExt cx="873125" cy="3079750"/>
        </a:xfrm>
      </xdr:grpSpPr>
      <xdr:sp macro="" textlink="">
        <xdr:nvSpPr>
          <xdr:cNvPr id="2072" name="Rectangle 2071">
            <a:extLst>
              <a:ext uri="{FF2B5EF4-FFF2-40B4-BE49-F238E27FC236}">
                <a16:creationId xmlns:a16="http://schemas.microsoft.com/office/drawing/2014/main" xmlns="" id="{00000000-0008-0000-0500-000018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073" name="Group 2072">
            <a:extLst>
              <a:ext uri="{FF2B5EF4-FFF2-40B4-BE49-F238E27FC236}">
                <a16:creationId xmlns:a16="http://schemas.microsoft.com/office/drawing/2014/main" xmlns="" id="{00000000-0008-0000-0500-000019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074" name="Rectangle 2073">
              <a:extLst>
                <a:ext uri="{FF2B5EF4-FFF2-40B4-BE49-F238E27FC236}">
                  <a16:creationId xmlns:a16="http://schemas.microsoft.com/office/drawing/2014/main" xmlns="" id="{00000000-0008-0000-0500-00001A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75" name="Rectangle 2074">
              <a:extLst>
                <a:ext uri="{FF2B5EF4-FFF2-40B4-BE49-F238E27FC236}">
                  <a16:creationId xmlns:a16="http://schemas.microsoft.com/office/drawing/2014/main" xmlns="" id="{00000000-0008-0000-0500-00001B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76" name="Rectangle 2075">
              <a:extLst>
                <a:ext uri="{FF2B5EF4-FFF2-40B4-BE49-F238E27FC236}">
                  <a16:creationId xmlns:a16="http://schemas.microsoft.com/office/drawing/2014/main" xmlns="" id="{00000000-0008-0000-0500-00001C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077" name="TextBox 2076">
              <a:extLst>
                <a:ext uri="{FF2B5EF4-FFF2-40B4-BE49-F238E27FC236}">
                  <a16:creationId xmlns:a16="http://schemas.microsoft.com/office/drawing/2014/main" xmlns="" id="{00000000-0008-0000-0500-00001D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078" name="TextBox 2077">
              <a:extLst>
                <a:ext uri="{FF2B5EF4-FFF2-40B4-BE49-F238E27FC236}">
                  <a16:creationId xmlns:a16="http://schemas.microsoft.com/office/drawing/2014/main" xmlns="" id="{00000000-0008-0000-0500-00001E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079" name="TextBox 2078">
              <a:extLst>
                <a:ext uri="{FF2B5EF4-FFF2-40B4-BE49-F238E27FC236}">
                  <a16:creationId xmlns:a16="http://schemas.microsoft.com/office/drawing/2014/main" xmlns="" id="{00000000-0008-0000-0500-00001F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365125</xdr:colOff>
      <xdr:row>128</xdr:row>
      <xdr:rowOff>31750</xdr:rowOff>
    </xdr:from>
    <xdr:to>
      <xdr:col>19</xdr:col>
      <xdr:colOff>587375</xdr:colOff>
      <xdr:row>142</xdr:row>
      <xdr:rowOff>95250</xdr:rowOff>
    </xdr:to>
    <xdr:grpSp>
      <xdr:nvGrpSpPr>
        <xdr:cNvPr id="2080" name="Group 2079">
          <a:extLst>
            <a:ext uri="{FF2B5EF4-FFF2-40B4-BE49-F238E27FC236}">
              <a16:creationId xmlns:a16="http://schemas.microsoft.com/office/drawing/2014/main" xmlns="" id="{00000000-0008-0000-0500-000020080000}"/>
            </a:ext>
          </a:extLst>
        </xdr:cNvPr>
        <xdr:cNvGrpSpPr/>
      </xdr:nvGrpSpPr>
      <xdr:grpSpPr>
        <a:xfrm>
          <a:off x="15573375" y="50625375"/>
          <a:ext cx="873125" cy="3079750"/>
          <a:chOff x="22272625" y="23622000"/>
          <a:chExt cx="873125" cy="3079750"/>
        </a:xfrm>
      </xdr:grpSpPr>
      <xdr:grpSp>
        <xdr:nvGrpSpPr>
          <xdr:cNvPr id="2081" name="Group 2080">
            <a:extLst>
              <a:ext uri="{FF2B5EF4-FFF2-40B4-BE49-F238E27FC236}">
                <a16:creationId xmlns:a16="http://schemas.microsoft.com/office/drawing/2014/main" xmlns="" id="{00000000-0008-0000-0500-000021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086" name="Rectangle 2085">
              <a:extLst>
                <a:ext uri="{FF2B5EF4-FFF2-40B4-BE49-F238E27FC236}">
                  <a16:creationId xmlns:a16="http://schemas.microsoft.com/office/drawing/2014/main" xmlns="" id="{00000000-0008-0000-0500-000026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087" name="Group 2086">
              <a:extLst>
                <a:ext uri="{FF2B5EF4-FFF2-40B4-BE49-F238E27FC236}">
                  <a16:creationId xmlns:a16="http://schemas.microsoft.com/office/drawing/2014/main" xmlns="" id="{00000000-0008-0000-0500-000027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088" name="Rectangle 2087">
                <a:extLst>
                  <a:ext uri="{FF2B5EF4-FFF2-40B4-BE49-F238E27FC236}">
                    <a16:creationId xmlns:a16="http://schemas.microsoft.com/office/drawing/2014/main" xmlns="" id="{00000000-0008-0000-0500-000028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89" name="Rectangle 2088">
                <a:extLst>
                  <a:ext uri="{FF2B5EF4-FFF2-40B4-BE49-F238E27FC236}">
                    <a16:creationId xmlns:a16="http://schemas.microsoft.com/office/drawing/2014/main" xmlns="" id="{00000000-0008-0000-0500-000029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90" name="Rectangle 2089">
                <a:extLst>
                  <a:ext uri="{FF2B5EF4-FFF2-40B4-BE49-F238E27FC236}">
                    <a16:creationId xmlns:a16="http://schemas.microsoft.com/office/drawing/2014/main" xmlns="" id="{00000000-0008-0000-0500-00002A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091" name="TextBox 2090">
                <a:extLst>
                  <a:ext uri="{FF2B5EF4-FFF2-40B4-BE49-F238E27FC236}">
                    <a16:creationId xmlns:a16="http://schemas.microsoft.com/office/drawing/2014/main" xmlns="" id="{00000000-0008-0000-0500-00002B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092" name="TextBox 2091">
                <a:extLst>
                  <a:ext uri="{FF2B5EF4-FFF2-40B4-BE49-F238E27FC236}">
                    <a16:creationId xmlns:a16="http://schemas.microsoft.com/office/drawing/2014/main" xmlns="" id="{00000000-0008-0000-0500-00002C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093" name="TextBox 2092">
                <a:extLst>
                  <a:ext uri="{FF2B5EF4-FFF2-40B4-BE49-F238E27FC236}">
                    <a16:creationId xmlns:a16="http://schemas.microsoft.com/office/drawing/2014/main" xmlns="" id="{00000000-0008-0000-0500-00002D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082" name="Rectangle 2081">
            <a:extLst>
              <a:ext uri="{FF2B5EF4-FFF2-40B4-BE49-F238E27FC236}">
                <a16:creationId xmlns:a16="http://schemas.microsoft.com/office/drawing/2014/main" xmlns="" id="{00000000-0008-0000-0500-000022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083" name="Straight Connector 2082">
            <a:extLst>
              <a:ext uri="{FF2B5EF4-FFF2-40B4-BE49-F238E27FC236}">
                <a16:creationId xmlns:a16="http://schemas.microsoft.com/office/drawing/2014/main" xmlns="" id="{00000000-0008-0000-0500-000023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84" name="Straight Connector 2083">
            <a:extLst>
              <a:ext uri="{FF2B5EF4-FFF2-40B4-BE49-F238E27FC236}">
                <a16:creationId xmlns:a16="http://schemas.microsoft.com/office/drawing/2014/main" xmlns="" id="{00000000-0008-0000-0500-000024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085" name="Straight Connector 2084">
            <a:extLst>
              <a:ext uri="{FF2B5EF4-FFF2-40B4-BE49-F238E27FC236}">
                <a16:creationId xmlns:a16="http://schemas.microsoft.com/office/drawing/2014/main" xmlns="" id="{00000000-0008-0000-0500-000025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238125</xdr:colOff>
      <xdr:row>152</xdr:row>
      <xdr:rowOff>127000</xdr:rowOff>
    </xdr:from>
    <xdr:to>
      <xdr:col>16</xdr:col>
      <xdr:colOff>1047750</xdr:colOff>
      <xdr:row>167</xdr:row>
      <xdr:rowOff>0</xdr:rowOff>
    </xdr:to>
    <xdr:grpSp>
      <xdr:nvGrpSpPr>
        <xdr:cNvPr id="2094" name="Group 2093">
          <a:extLst>
            <a:ext uri="{FF2B5EF4-FFF2-40B4-BE49-F238E27FC236}">
              <a16:creationId xmlns:a16="http://schemas.microsoft.com/office/drawing/2014/main" xmlns="" id="{00000000-0008-0000-0500-00002E080000}"/>
            </a:ext>
          </a:extLst>
        </xdr:cNvPr>
        <xdr:cNvGrpSpPr/>
      </xdr:nvGrpSpPr>
      <xdr:grpSpPr>
        <a:xfrm>
          <a:off x="13636625" y="59626500"/>
          <a:ext cx="809625" cy="3079750"/>
          <a:chOff x="21367750" y="21272500"/>
          <a:chExt cx="873125" cy="3810000"/>
        </a:xfrm>
      </xdr:grpSpPr>
      <xdr:sp macro="" textlink="">
        <xdr:nvSpPr>
          <xdr:cNvPr id="2095" name="Rectangle 2094">
            <a:extLst>
              <a:ext uri="{FF2B5EF4-FFF2-40B4-BE49-F238E27FC236}">
                <a16:creationId xmlns:a16="http://schemas.microsoft.com/office/drawing/2014/main" xmlns="" id="{00000000-0008-0000-0500-00002F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96" name="Rectangle 2095">
            <a:extLst>
              <a:ext uri="{FF2B5EF4-FFF2-40B4-BE49-F238E27FC236}">
                <a16:creationId xmlns:a16="http://schemas.microsoft.com/office/drawing/2014/main" xmlns="" id="{00000000-0008-0000-0500-000030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97" name="Rectangle 2096">
            <a:extLst>
              <a:ext uri="{FF2B5EF4-FFF2-40B4-BE49-F238E27FC236}">
                <a16:creationId xmlns:a16="http://schemas.microsoft.com/office/drawing/2014/main" xmlns="" id="{00000000-0008-0000-0500-000031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098" name="TextBox 2097">
            <a:extLst>
              <a:ext uri="{FF2B5EF4-FFF2-40B4-BE49-F238E27FC236}">
                <a16:creationId xmlns:a16="http://schemas.microsoft.com/office/drawing/2014/main" xmlns="" id="{00000000-0008-0000-0500-000032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099" name="TextBox 2098">
            <a:extLst>
              <a:ext uri="{FF2B5EF4-FFF2-40B4-BE49-F238E27FC236}">
                <a16:creationId xmlns:a16="http://schemas.microsoft.com/office/drawing/2014/main" xmlns="" id="{00000000-0008-0000-0500-000033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111125</xdr:colOff>
      <xdr:row>152</xdr:row>
      <xdr:rowOff>127000</xdr:rowOff>
    </xdr:from>
    <xdr:to>
      <xdr:col>18</xdr:col>
      <xdr:colOff>238125</xdr:colOff>
      <xdr:row>167</xdr:row>
      <xdr:rowOff>0</xdr:rowOff>
    </xdr:to>
    <xdr:grpSp>
      <xdr:nvGrpSpPr>
        <xdr:cNvPr id="2100" name="Group 2099">
          <a:extLst>
            <a:ext uri="{FF2B5EF4-FFF2-40B4-BE49-F238E27FC236}">
              <a16:creationId xmlns:a16="http://schemas.microsoft.com/office/drawing/2014/main" xmlns="" id="{00000000-0008-0000-0500-000034080000}"/>
            </a:ext>
          </a:extLst>
        </xdr:cNvPr>
        <xdr:cNvGrpSpPr/>
      </xdr:nvGrpSpPr>
      <xdr:grpSpPr>
        <a:xfrm>
          <a:off x="14573250" y="59626500"/>
          <a:ext cx="873125" cy="3079750"/>
          <a:chOff x="20812125" y="22891750"/>
          <a:chExt cx="873125" cy="3079750"/>
        </a:xfrm>
      </xdr:grpSpPr>
      <xdr:sp macro="" textlink="">
        <xdr:nvSpPr>
          <xdr:cNvPr id="2101" name="Rectangle 2100">
            <a:extLst>
              <a:ext uri="{FF2B5EF4-FFF2-40B4-BE49-F238E27FC236}">
                <a16:creationId xmlns:a16="http://schemas.microsoft.com/office/drawing/2014/main" xmlns="" id="{00000000-0008-0000-0500-000035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102" name="Group 2101">
            <a:extLst>
              <a:ext uri="{FF2B5EF4-FFF2-40B4-BE49-F238E27FC236}">
                <a16:creationId xmlns:a16="http://schemas.microsoft.com/office/drawing/2014/main" xmlns="" id="{00000000-0008-0000-0500-000036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103" name="Rectangle 2102">
              <a:extLst>
                <a:ext uri="{FF2B5EF4-FFF2-40B4-BE49-F238E27FC236}">
                  <a16:creationId xmlns:a16="http://schemas.microsoft.com/office/drawing/2014/main" xmlns="" id="{00000000-0008-0000-0500-000037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04" name="Rectangle 2103">
              <a:extLst>
                <a:ext uri="{FF2B5EF4-FFF2-40B4-BE49-F238E27FC236}">
                  <a16:creationId xmlns:a16="http://schemas.microsoft.com/office/drawing/2014/main" xmlns="" id="{00000000-0008-0000-0500-000038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05" name="Rectangle 2104">
              <a:extLst>
                <a:ext uri="{FF2B5EF4-FFF2-40B4-BE49-F238E27FC236}">
                  <a16:creationId xmlns:a16="http://schemas.microsoft.com/office/drawing/2014/main" xmlns="" id="{00000000-0008-0000-0500-000039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06" name="TextBox 2105">
              <a:extLst>
                <a:ext uri="{FF2B5EF4-FFF2-40B4-BE49-F238E27FC236}">
                  <a16:creationId xmlns:a16="http://schemas.microsoft.com/office/drawing/2014/main" xmlns="" id="{00000000-0008-0000-0500-00003A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07" name="TextBox 2106">
              <a:extLst>
                <a:ext uri="{FF2B5EF4-FFF2-40B4-BE49-F238E27FC236}">
                  <a16:creationId xmlns:a16="http://schemas.microsoft.com/office/drawing/2014/main" xmlns="" id="{00000000-0008-0000-0500-00003B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08" name="TextBox 2107">
              <a:extLst>
                <a:ext uri="{FF2B5EF4-FFF2-40B4-BE49-F238E27FC236}">
                  <a16:creationId xmlns:a16="http://schemas.microsoft.com/office/drawing/2014/main" xmlns="" id="{00000000-0008-0000-0500-00003C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412750</xdr:colOff>
      <xdr:row>152</xdr:row>
      <xdr:rowOff>111125</xdr:rowOff>
    </xdr:from>
    <xdr:to>
      <xdr:col>19</xdr:col>
      <xdr:colOff>635000</xdr:colOff>
      <xdr:row>166</xdr:row>
      <xdr:rowOff>174625</xdr:rowOff>
    </xdr:to>
    <xdr:grpSp>
      <xdr:nvGrpSpPr>
        <xdr:cNvPr id="2109" name="Group 2108">
          <a:extLst>
            <a:ext uri="{FF2B5EF4-FFF2-40B4-BE49-F238E27FC236}">
              <a16:creationId xmlns:a16="http://schemas.microsoft.com/office/drawing/2014/main" xmlns="" id="{00000000-0008-0000-0500-00003D080000}"/>
            </a:ext>
          </a:extLst>
        </xdr:cNvPr>
        <xdr:cNvGrpSpPr/>
      </xdr:nvGrpSpPr>
      <xdr:grpSpPr>
        <a:xfrm>
          <a:off x="15621000" y="59610625"/>
          <a:ext cx="873125" cy="3079750"/>
          <a:chOff x="22272625" y="23622000"/>
          <a:chExt cx="873125" cy="3079750"/>
        </a:xfrm>
      </xdr:grpSpPr>
      <xdr:grpSp>
        <xdr:nvGrpSpPr>
          <xdr:cNvPr id="2110" name="Group 2109">
            <a:extLst>
              <a:ext uri="{FF2B5EF4-FFF2-40B4-BE49-F238E27FC236}">
                <a16:creationId xmlns:a16="http://schemas.microsoft.com/office/drawing/2014/main" xmlns="" id="{00000000-0008-0000-0500-00003E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115" name="Rectangle 2114">
              <a:extLst>
                <a:ext uri="{FF2B5EF4-FFF2-40B4-BE49-F238E27FC236}">
                  <a16:creationId xmlns:a16="http://schemas.microsoft.com/office/drawing/2014/main" xmlns="" id="{00000000-0008-0000-0500-000043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116" name="Group 2115">
              <a:extLst>
                <a:ext uri="{FF2B5EF4-FFF2-40B4-BE49-F238E27FC236}">
                  <a16:creationId xmlns:a16="http://schemas.microsoft.com/office/drawing/2014/main" xmlns="" id="{00000000-0008-0000-0500-000044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117" name="Rectangle 2116">
                <a:extLst>
                  <a:ext uri="{FF2B5EF4-FFF2-40B4-BE49-F238E27FC236}">
                    <a16:creationId xmlns:a16="http://schemas.microsoft.com/office/drawing/2014/main" xmlns="" id="{00000000-0008-0000-0500-000045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18" name="Rectangle 2117">
                <a:extLst>
                  <a:ext uri="{FF2B5EF4-FFF2-40B4-BE49-F238E27FC236}">
                    <a16:creationId xmlns:a16="http://schemas.microsoft.com/office/drawing/2014/main" xmlns="" id="{00000000-0008-0000-0500-000046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19" name="Rectangle 2118">
                <a:extLst>
                  <a:ext uri="{FF2B5EF4-FFF2-40B4-BE49-F238E27FC236}">
                    <a16:creationId xmlns:a16="http://schemas.microsoft.com/office/drawing/2014/main" xmlns="" id="{00000000-0008-0000-0500-000047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20" name="TextBox 2119">
                <a:extLst>
                  <a:ext uri="{FF2B5EF4-FFF2-40B4-BE49-F238E27FC236}">
                    <a16:creationId xmlns:a16="http://schemas.microsoft.com/office/drawing/2014/main" xmlns="" id="{00000000-0008-0000-0500-000048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121" name="TextBox 2120">
                <a:extLst>
                  <a:ext uri="{FF2B5EF4-FFF2-40B4-BE49-F238E27FC236}">
                    <a16:creationId xmlns:a16="http://schemas.microsoft.com/office/drawing/2014/main" xmlns="" id="{00000000-0008-0000-0500-000049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122" name="TextBox 2121">
                <a:extLst>
                  <a:ext uri="{FF2B5EF4-FFF2-40B4-BE49-F238E27FC236}">
                    <a16:creationId xmlns:a16="http://schemas.microsoft.com/office/drawing/2014/main" xmlns="" id="{00000000-0008-0000-0500-00004A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111" name="Rectangle 2110">
            <a:extLst>
              <a:ext uri="{FF2B5EF4-FFF2-40B4-BE49-F238E27FC236}">
                <a16:creationId xmlns:a16="http://schemas.microsoft.com/office/drawing/2014/main" xmlns="" id="{00000000-0008-0000-0500-00003F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112" name="Straight Connector 2111">
            <a:extLst>
              <a:ext uri="{FF2B5EF4-FFF2-40B4-BE49-F238E27FC236}">
                <a16:creationId xmlns:a16="http://schemas.microsoft.com/office/drawing/2014/main" xmlns="" id="{00000000-0008-0000-0500-000040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13" name="Straight Connector 2112">
            <a:extLst>
              <a:ext uri="{FF2B5EF4-FFF2-40B4-BE49-F238E27FC236}">
                <a16:creationId xmlns:a16="http://schemas.microsoft.com/office/drawing/2014/main" xmlns="" id="{00000000-0008-0000-0500-000041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14" name="Straight Connector 2113">
            <a:extLst>
              <a:ext uri="{FF2B5EF4-FFF2-40B4-BE49-F238E27FC236}">
                <a16:creationId xmlns:a16="http://schemas.microsoft.com/office/drawing/2014/main" xmlns="" id="{00000000-0008-0000-0500-000042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238125</xdr:colOff>
      <xdr:row>177</xdr:row>
      <xdr:rowOff>95250</xdr:rowOff>
    </xdr:from>
    <xdr:to>
      <xdr:col>16</xdr:col>
      <xdr:colOff>1047750</xdr:colOff>
      <xdr:row>191</xdr:row>
      <xdr:rowOff>158750</xdr:rowOff>
    </xdr:to>
    <xdr:grpSp>
      <xdr:nvGrpSpPr>
        <xdr:cNvPr id="2123" name="Group 2122">
          <a:extLst>
            <a:ext uri="{FF2B5EF4-FFF2-40B4-BE49-F238E27FC236}">
              <a16:creationId xmlns:a16="http://schemas.microsoft.com/office/drawing/2014/main" xmlns="" id="{00000000-0008-0000-0500-00004B080000}"/>
            </a:ext>
          </a:extLst>
        </xdr:cNvPr>
        <xdr:cNvGrpSpPr/>
      </xdr:nvGrpSpPr>
      <xdr:grpSpPr>
        <a:xfrm>
          <a:off x="13636625" y="68580000"/>
          <a:ext cx="809625" cy="3079750"/>
          <a:chOff x="21367750" y="21272500"/>
          <a:chExt cx="873125" cy="3810000"/>
        </a:xfrm>
      </xdr:grpSpPr>
      <xdr:sp macro="" textlink="">
        <xdr:nvSpPr>
          <xdr:cNvPr id="2124" name="Rectangle 2123">
            <a:extLst>
              <a:ext uri="{FF2B5EF4-FFF2-40B4-BE49-F238E27FC236}">
                <a16:creationId xmlns:a16="http://schemas.microsoft.com/office/drawing/2014/main" xmlns="" id="{00000000-0008-0000-0500-00004C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25" name="Rectangle 2124">
            <a:extLst>
              <a:ext uri="{FF2B5EF4-FFF2-40B4-BE49-F238E27FC236}">
                <a16:creationId xmlns:a16="http://schemas.microsoft.com/office/drawing/2014/main" xmlns="" id="{00000000-0008-0000-0500-00004D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26" name="Rectangle 2125">
            <a:extLst>
              <a:ext uri="{FF2B5EF4-FFF2-40B4-BE49-F238E27FC236}">
                <a16:creationId xmlns:a16="http://schemas.microsoft.com/office/drawing/2014/main" xmlns="" id="{00000000-0008-0000-0500-00004E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27" name="TextBox 2126">
            <a:extLst>
              <a:ext uri="{FF2B5EF4-FFF2-40B4-BE49-F238E27FC236}">
                <a16:creationId xmlns:a16="http://schemas.microsoft.com/office/drawing/2014/main" xmlns="" id="{00000000-0008-0000-0500-00004F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128" name="TextBox 2127">
            <a:extLst>
              <a:ext uri="{FF2B5EF4-FFF2-40B4-BE49-F238E27FC236}">
                <a16:creationId xmlns:a16="http://schemas.microsoft.com/office/drawing/2014/main" xmlns="" id="{00000000-0008-0000-0500-000050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111125</xdr:colOff>
      <xdr:row>177</xdr:row>
      <xdr:rowOff>95250</xdr:rowOff>
    </xdr:from>
    <xdr:to>
      <xdr:col>18</xdr:col>
      <xdr:colOff>238125</xdr:colOff>
      <xdr:row>191</xdr:row>
      <xdr:rowOff>158750</xdr:rowOff>
    </xdr:to>
    <xdr:grpSp>
      <xdr:nvGrpSpPr>
        <xdr:cNvPr id="2129" name="Group 2128">
          <a:extLst>
            <a:ext uri="{FF2B5EF4-FFF2-40B4-BE49-F238E27FC236}">
              <a16:creationId xmlns:a16="http://schemas.microsoft.com/office/drawing/2014/main" xmlns="" id="{00000000-0008-0000-0500-000051080000}"/>
            </a:ext>
          </a:extLst>
        </xdr:cNvPr>
        <xdr:cNvGrpSpPr/>
      </xdr:nvGrpSpPr>
      <xdr:grpSpPr>
        <a:xfrm>
          <a:off x="14573250" y="68580000"/>
          <a:ext cx="873125" cy="3079750"/>
          <a:chOff x="20812125" y="22891750"/>
          <a:chExt cx="873125" cy="3079750"/>
        </a:xfrm>
      </xdr:grpSpPr>
      <xdr:sp macro="" textlink="">
        <xdr:nvSpPr>
          <xdr:cNvPr id="2130" name="Rectangle 2129">
            <a:extLst>
              <a:ext uri="{FF2B5EF4-FFF2-40B4-BE49-F238E27FC236}">
                <a16:creationId xmlns:a16="http://schemas.microsoft.com/office/drawing/2014/main" xmlns="" id="{00000000-0008-0000-0500-000052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131" name="Group 2130">
            <a:extLst>
              <a:ext uri="{FF2B5EF4-FFF2-40B4-BE49-F238E27FC236}">
                <a16:creationId xmlns:a16="http://schemas.microsoft.com/office/drawing/2014/main" xmlns="" id="{00000000-0008-0000-0500-000053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132" name="Rectangle 2131">
              <a:extLst>
                <a:ext uri="{FF2B5EF4-FFF2-40B4-BE49-F238E27FC236}">
                  <a16:creationId xmlns:a16="http://schemas.microsoft.com/office/drawing/2014/main" xmlns="" id="{00000000-0008-0000-0500-000054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33" name="Rectangle 2132">
              <a:extLst>
                <a:ext uri="{FF2B5EF4-FFF2-40B4-BE49-F238E27FC236}">
                  <a16:creationId xmlns:a16="http://schemas.microsoft.com/office/drawing/2014/main" xmlns="" id="{00000000-0008-0000-0500-000055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34" name="Rectangle 2133">
              <a:extLst>
                <a:ext uri="{FF2B5EF4-FFF2-40B4-BE49-F238E27FC236}">
                  <a16:creationId xmlns:a16="http://schemas.microsoft.com/office/drawing/2014/main" xmlns="" id="{00000000-0008-0000-0500-000056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35" name="TextBox 2134">
              <a:extLst>
                <a:ext uri="{FF2B5EF4-FFF2-40B4-BE49-F238E27FC236}">
                  <a16:creationId xmlns:a16="http://schemas.microsoft.com/office/drawing/2014/main" xmlns="" id="{00000000-0008-0000-0500-000057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36" name="TextBox 2135">
              <a:extLst>
                <a:ext uri="{FF2B5EF4-FFF2-40B4-BE49-F238E27FC236}">
                  <a16:creationId xmlns:a16="http://schemas.microsoft.com/office/drawing/2014/main" xmlns="" id="{00000000-0008-0000-0500-000058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37" name="TextBox 2136">
              <a:extLst>
                <a:ext uri="{FF2B5EF4-FFF2-40B4-BE49-F238E27FC236}">
                  <a16:creationId xmlns:a16="http://schemas.microsoft.com/office/drawing/2014/main" xmlns="" id="{00000000-0008-0000-0500-000059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412750</xdr:colOff>
      <xdr:row>177</xdr:row>
      <xdr:rowOff>79375</xdr:rowOff>
    </xdr:from>
    <xdr:to>
      <xdr:col>19</xdr:col>
      <xdr:colOff>635000</xdr:colOff>
      <xdr:row>191</xdr:row>
      <xdr:rowOff>142875</xdr:rowOff>
    </xdr:to>
    <xdr:grpSp>
      <xdr:nvGrpSpPr>
        <xdr:cNvPr id="2138" name="Group 2137">
          <a:extLst>
            <a:ext uri="{FF2B5EF4-FFF2-40B4-BE49-F238E27FC236}">
              <a16:creationId xmlns:a16="http://schemas.microsoft.com/office/drawing/2014/main" xmlns="" id="{00000000-0008-0000-0500-00005A080000}"/>
            </a:ext>
          </a:extLst>
        </xdr:cNvPr>
        <xdr:cNvGrpSpPr/>
      </xdr:nvGrpSpPr>
      <xdr:grpSpPr>
        <a:xfrm>
          <a:off x="15621000" y="68564125"/>
          <a:ext cx="873125" cy="3079750"/>
          <a:chOff x="22272625" y="23622000"/>
          <a:chExt cx="873125" cy="3079750"/>
        </a:xfrm>
      </xdr:grpSpPr>
      <xdr:grpSp>
        <xdr:nvGrpSpPr>
          <xdr:cNvPr id="2139" name="Group 2138">
            <a:extLst>
              <a:ext uri="{FF2B5EF4-FFF2-40B4-BE49-F238E27FC236}">
                <a16:creationId xmlns:a16="http://schemas.microsoft.com/office/drawing/2014/main" xmlns="" id="{00000000-0008-0000-0500-00005B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144" name="Rectangle 2143">
              <a:extLst>
                <a:ext uri="{FF2B5EF4-FFF2-40B4-BE49-F238E27FC236}">
                  <a16:creationId xmlns:a16="http://schemas.microsoft.com/office/drawing/2014/main" xmlns="" id="{00000000-0008-0000-0500-000060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145" name="Group 2144">
              <a:extLst>
                <a:ext uri="{FF2B5EF4-FFF2-40B4-BE49-F238E27FC236}">
                  <a16:creationId xmlns:a16="http://schemas.microsoft.com/office/drawing/2014/main" xmlns="" id="{00000000-0008-0000-0500-000061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146" name="Rectangle 2145">
                <a:extLst>
                  <a:ext uri="{FF2B5EF4-FFF2-40B4-BE49-F238E27FC236}">
                    <a16:creationId xmlns:a16="http://schemas.microsoft.com/office/drawing/2014/main" xmlns="" id="{00000000-0008-0000-0500-000062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47" name="Rectangle 2146">
                <a:extLst>
                  <a:ext uri="{FF2B5EF4-FFF2-40B4-BE49-F238E27FC236}">
                    <a16:creationId xmlns:a16="http://schemas.microsoft.com/office/drawing/2014/main" xmlns="" id="{00000000-0008-0000-0500-000063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48" name="Rectangle 2147">
                <a:extLst>
                  <a:ext uri="{FF2B5EF4-FFF2-40B4-BE49-F238E27FC236}">
                    <a16:creationId xmlns:a16="http://schemas.microsoft.com/office/drawing/2014/main" xmlns="" id="{00000000-0008-0000-0500-000064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149" name="TextBox 2148">
                <a:extLst>
                  <a:ext uri="{FF2B5EF4-FFF2-40B4-BE49-F238E27FC236}">
                    <a16:creationId xmlns:a16="http://schemas.microsoft.com/office/drawing/2014/main" xmlns="" id="{00000000-0008-0000-0500-000065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150" name="TextBox 2149">
                <a:extLst>
                  <a:ext uri="{FF2B5EF4-FFF2-40B4-BE49-F238E27FC236}">
                    <a16:creationId xmlns:a16="http://schemas.microsoft.com/office/drawing/2014/main" xmlns="" id="{00000000-0008-0000-0500-000066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151" name="TextBox 2150">
                <a:extLst>
                  <a:ext uri="{FF2B5EF4-FFF2-40B4-BE49-F238E27FC236}">
                    <a16:creationId xmlns:a16="http://schemas.microsoft.com/office/drawing/2014/main" xmlns="" id="{00000000-0008-0000-0500-000067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140" name="Rectangle 2139">
            <a:extLst>
              <a:ext uri="{FF2B5EF4-FFF2-40B4-BE49-F238E27FC236}">
                <a16:creationId xmlns:a16="http://schemas.microsoft.com/office/drawing/2014/main" xmlns="" id="{00000000-0008-0000-0500-00005C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141" name="Straight Connector 2140">
            <a:extLst>
              <a:ext uri="{FF2B5EF4-FFF2-40B4-BE49-F238E27FC236}">
                <a16:creationId xmlns:a16="http://schemas.microsoft.com/office/drawing/2014/main" xmlns="" id="{00000000-0008-0000-0500-00005D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42" name="Straight Connector 2141">
            <a:extLst>
              <a:ext uri="{FF2B5EF4-FFF2-40B4-BE49-F238E27FC236}">
                <a16:creationId xmlns:a16="http://schemas.microsoft.com/office/drawing/2014/main" xmlns="" id="{00000000-0008-0000-0500-00005E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143" name="Straight Connector 2142">
            <a:extLst>
              <a:ext uri="{FF2B5EF4-FFF2-40B4-BE49-F238E27FC236}">
                <a16:creationId xmlns:a16="http://schemas.microsoft.com/office/drawing/2014/main" xmlns="" id="{00000000-0008-0000-0500-00005F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238125</xdr:colOff>
      <xdr:row>225</xdr:row>
      <xdr:rowOff>127000</xdr:rowOff>
    </xdr:from>
    <xdr:to>
      <xdr:col>16</xdr:col>
      <xdr:colOff>1047750</xdr:colOff>
      <xdr:row>238</xdr:row>
      <xdr:rowOff>412750</xdr:rowOff>
    </xdr:to>
    <xdr:grpSp>
      <xdr:nvGrpSpPr>
        <xdr:cNvPr id="2181" name="Group 2180">
          <a:extLst>
            <a:ext uri="{FF2B5EF4-FFF2-40B4-BE49-F238E27FC236}">
              <a16:creationId xmlns:a16="http://schemas.microsoft.com/office/drawing/2014/main" xmlns="" id="{00000000-0008-0000-0500-000085080000}"/>
            </a:ext>
          </a:extLst>
        </xdr:cNvPr>
        <xdr:cNvGrpSpPr/>
      </xdr:nvGrpSpPr>
      <xdr:grpSpPr>
        <a:xfrm>
          <a:off x="13636625" y="86614000"/>
          <a:ext cx="809625" cy="3079750"/>
          <a:chOff x="21367750" y="21272500"/>
          <a:chExt cx="873125" cy="3810000"/>
        </a:xfrm>
      </xdr:grpSpPr>
      <xdr:sp macro="" textlink="">
        <xdr:nvSpPr>
          <xdr:cNvPr id="2182" name="Rectangle 2181">
            <a:extLst>
              <a:ext uri="{FF2B5EF4-FFF2-40B4-BE49-F238E27FC236}">
                <a16:creationId xmlns:a16="http://schemas.microsoft.com/office/drawing/2014/main" xmlns="" id="{00000000-0008-0000-0500-000086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83" name="Rectangle 2182">
            <a:extLst>
              <a:ext uri="{FF2B5EF4-FFF2-40B4-BE49-F238E27FC236}">
                <a16:creationId xmlns:a16="http://schemas.microsoft.com/office/drawing/2014/main" xmlns="" id="{00000000-0008-0000-0500-000087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84" name="Rectangle 2183">
            <a:extLst>
              <a:ext uri="{FF2B5EF4-FFF2-40B4-BE49-F238E27FC236}">
                <a16:creationId xmlns:a16="http://schemas.microsoft.com/office/drawing/2014/main" xmlns="" id="{00000000-0008-0000-0500-000088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185" name="TextBox 2184">
            <a:extLst>
              <a:ext uri="{FF2B5EF4-FFF2-40B4-BE49-F238E27FC236}">
                <a16:creationId xmlns:a16="http://schemas.microsoft.com/office/drawing/2014/main" xmlns="" id="{00000000-0008-0000-0500-000089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186" name="TextBox 2185">
            <a:extLst>
              <a:ext uri="{FF2B5EF4-FFF2-40B4-BE49-F238E27FC236}">
                <a16:creationId xmlns:a16="http://schemas.microsoft.com/office/drawing/2014/main" xmlns="" id="{00000000-0008-0000-0500-00008A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111125</xdr:colOff>
      <xdr:row>225</xdr:row>
      <xdr:rowOff>127000</xdr:rowOff>
    </xdr:from>
    <xdr:to>
      <xdr:col>18</xdr:col>
      <xdr:colOff>238125</xdr:colOff>
      <xdr:row>238</xdr:row>
      <xdr:rowOff>412750</xdr:rowOff>
    </xdr:to>
    <xdr:grpSp>
      <xdr:nvGrpSpPr>
        <xdr:cNvPr id="2187" name="Group 2186">
          <a:extLst>
            <a:ext uri="{FF2B5EF4-FFF2-40B4-BE49-F238E27FC236}">
              <a16:creationId xmlns:a16="http://schemas.microsoft.com/office/drawing/2014/main" xmlns="" id="{00000000-0008-0000-0500-00008B080000}"/>
            </a:ext>
          </a:extLst>
        </xdr:cNvPr>
        <xdr:cNvGrpSpPr/>
      </xdr:nvGrpSpPr>
      <xdr:grpSpPr>
        <a:xfrm>
          <a:off x="14573250" y="86614000"/>
          <a:ext cx="873125" cy="3079750"/>
          <a:chOff x="20812125" y="22891750"/>
          <a:chExt cx="873125" cy="3079750"/>
        </a:xfrm>
      </xdr:grpSpPr>
      <xdr:sp macro="" textlink="">
        <xdr:nvSpPr>
          <xdr:cNvPr id="2188" name="Rectangle 2187">
            <a:extLst>
              <a:ext uri="{FF2B5EF4-FFF2-40B4-BE49-F238E27FC236}">
                <a16:creationId xmlns:a16="http://schemas.microsoft.com/office/drawing/2014/main" xmlns="" id="{00000000-0008-0000-0500-00008C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189" name="Group 2188">
            <a:extLst>
              <a:ext uri="{FF2B5EF4-FFF2-40B4-BE49-F238E27FC236}">
                <a16:creationId xmlns:a16="http://schemas.microsoft.com/office/drawing/2014/main" xmlns="" id="{00000000-0008-0000-0500-00008D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190" name="Rectangle 2189">
              <a:extLst>
                <a:ext uri="{FF2B5EF4-FFF2-40B4-BE49-F238E27FC236}">
                  <a16:creationId xmlns:a16="http://schemas.microsoft.com/office/drawing/2014/main" xmlns="" id="{00000000-0008-0000-0500-00008E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91" name="Rectangle 2190">
              <a:extLst>
                <a:ext uri="{FF2B5EF4-FFF2-40B4-BE49-F238E27FC236}">
                  <a16:creationId xmlns:a16="http://schemas.microsoft.com/office/drawing/2014/main" xmlns="" id="{00000000-0008-0000-0500-00008F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92" name="Rectangle 2191">
              <a:extLst>
                <a:ext uri="{FF2B5EF4-FFF2-40B4-BE49-F238E27FC236}">
                  <a16:creationId xmlns:a16="http://schemas.microsoft.com/office/drawing/2014/main" xmlns="" id="{00000000-0008-0000-0500-000090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193" name="TextBox 2192">
              <a:extLst>
                <a:ext uri="{FF2B5EF4-FFF2-40B4-BE49-F238E27FC236}">
                  <a16:creationId xmlns:a16="http://schemas.microsoft.com/office/drawing/2014/main" xmlns="" id="{00000000-0008-0000-0500-000091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94" name="TextBox 2193">
              <a:extLst>
                <a:ext uri="{FF2B5EF4-FFF2-40B4-BE49-F238E27FC236}">
                  <a16:creationId xmlns:a16="http://schemas.microsoft.com/office/drawing/2014/main" xmlns="" id="{00000000-0008-0000-0500-000092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195" name="TextBox 2194">
              <a:extLst>
                <a:ext uri="{FF2B5EF4-FFF2-40B4-BE49-F238E27FC236}">
                  <a16:creationId xmlns:a16="http://schemas.microsoft.com/office/drawing/2014/main" xmlns="" id="{00000000-0008-0000-0500-000093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412750</xdr:colOff>
      <xdr:row>225</xdr:row>
      <xdr:rowOff>111125</xdr:rowOff>
    </xdr:from>
    <xdr:to>
      <xdr:col>19</xdr:col>
      <xdr:colOff>635000</xdr:colOff>
      <xdr:row>238</xdr:row>
      <xdr:rowOff>396875</xdr:rowOff>
    </xdr:to>
    <xdr:grpSp>
      <xdr:nvGrpSpPr>
        <xdr:cNvPr id="2196" name="Group 2195">
          <a:extLst>
            <a:ext uri="{FF2B5EF4-FFF2-40B4-BE49-F238E27FC236}">
              <a16:creationId xmlns:a16="http://schemas.microsoft.com/office/drawing/2014/main" xmlns="" id="{00000000-0008-0000-0500-000094080000}"/>
            </a:ext>
          </a:extLst>
        </xdr:cNvPr>
        <xdr:cNvGrpSpPr/>
      </xdr:nvGrpSpPr>
      <xdr:grpSpPr>
        <a:xfrm>
          <a:off x="15621000" y="86598125"/>
          <a:ext cx="873125" cy="3079750"/>
          <a:chOff x="22272625" y="23622000"/>
          <a:chExt cx="873125" cy="3079750"/>
        </a:xfrm>
      </xdr:grpSpPr>
      <xdr:grpSp>
        <xdr:nvGrpSpPr>
          <xdr:cNvPr id="2197" name="Group 2196">
            <a:extLst>
              <a:ext uri="{FF2B5EF4-FFF2-40B4-BE49-F238E27FC236}">
                <a16:creationId xmlns:a16="http://schemas.microsoft.com/office/drawing/2014/main" xmlns="" id="{00000000-0008-0000-0500-000095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02" name="Rectangle 2201">
              <a:extLst>
                <a:ext uri="{FF2B5EF4-FFF2-40B4-BE49-F238E27FC236}">
                  <a16:creationId xmlns:a16="http://schemas.microsoft.com/office/drawing/2014/main" xmlns="" id="{00000000-0008-0000-0500-00009A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203" name="Group 2202">
              <a:extLst>
                <a:ext uri="{FF2B5EF4-FFF2-40B4-BE49-F238E27FC236}">
                  <a16:creationId xmlns:a16="http://schemas.microsoft.com/office/drawing/2014/main" xmlns="" id="{00000000-0008-0000-0500-00009B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204" name="Rectangle 2203">
                <a:extLst>
                  <a:ext uri="{FF2B5EF4-FFF2-40B4-BE49-F238E27FC236}">
                    <a16:creationId xmlns:a16="http://schemas.microsoft.com/office/drawing/2014/main" xmlns="" id="{00000000-0008-0000-0500-00009C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05" name="Rectangle 2204">
                <a:extLst>
                  <a:ext uri="{FF2B5EF4-FFF2-40B4-BE49-F238E27FC236}">
                    <a16:creationId xmlns:a16="http://schemas.microsoft.com/office/drawing/2014/main" xmlns="" id="{00000000-0008-0000-0500-00009D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06" name="Rectangle 2205">
                <a:extLst>
                  <a:ext uri="{FF2B5EF4-FFF2-40B4-BE49-F238E27FC236}">
                    <a16:creationId xmlns:a16="http://schemas.microsoft.com/office/drawing/2014/main" xmlns="" id="{00000000-0008-0000-0500-00009E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07" name="TextBox 2206">
                <a:extLst>
                  <a:ext uri="{FF2B5EF4-FFF2-40B4-BE49-F238E27FC236}">
                    <a16:creationId xmlns:a16="http://schemas.microsoft.com/office/drawing/2014/main" xmlns="" id="{00000000-0008-0000-0500-00009F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208" name="TextBox 2207">
                <a:extLst>
                  <a:ext uri="{FF2B5EF4-FFF2-40B4-BE49-F238E27FC236}">
                    <a16:creationId xmlns:a16="http://schemas.microsoft.com/office/drawing/2014/main" xmlns="" id="{00000000-0008-0000-0500-0000A0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209" name="TextBox 2208">
                <a:extLst>
                  <a:ext uri="{FF2B5EF4-FFF2-40B4-BE49-F238E27FC236}">
                    <a16:creationId xmlns:a16="http://schemas.microsoft.com/office/drawing/2014/main" xmlns="" id="{00000000-0008-0000-0500-0000A1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198" name="Rectangle 2197">
            <a:extLst>
              <a:ext uri="{FF2B5EF4-FFF2-40B4-BE49-F238E27FC236}">
                <a16:creationId xmlns:a16="http://schemas.microsoft.com/office/drawing/2014/main" xmlns="" id="{00000000-0008-0000-0500-000096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199" name="Straight Connector 2198">
            <a:extLst>
              <a:ext uri="{FF2B5EF4-FFF2-40B4-BE49-F238E27FC236}">
                <a16:creationId xmlns:a16="http://schemas.microsoft.com/office/drawing/2014/main" xmlns="" id="{00000000-0008-0000-0500-000097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00" name="Straight Connector 2199">
            <a:extLst>
              <a:ext uri="{FF2B5EF4-FFF2-40B4-BE49-F238E27FC236}">
                <a16:creationId xmlns:a16="http://schemas.microsoft.com/office/drawing/2014/main" xmlns="" id="{00000000-0008-0000-0500-000098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01" name="Straight Connector 2200">
            <a:extLst>
              <a:ext uri="{FF2B5EF4-FFF2-40B4-BE49-F238E27FC236}">
                <a16:creationId xmlns:a16="http://schemas.microsoft.com/office/drawing/2014/main" xmlns="" id="{00000000-0008-0000-0500-000099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158750</xdr:colOff>
      <xdr:row>248</xdr:row>
      <xdr:rowOff>95250</xdr:rowOff>
    </xdr:from>
    <xdr:to>
      <xdr:col>16</xdr:col>
      <xdr:colOff>968375</xdr:colOff>
      <xdr:row>261</xdr:row>
      <xdr:rowOff>349250</xdr:rowOff>
    </xdr:to>
    <xdr:grpSp>
      <xdr:nvGrpSpPr>
        <xdr:cNvPr id="2210" name="Group 2209">
          <a:extLst>
            <a:ext uri="{FF2B5EF4-FFF2-40B4-BE49-F238E27FC236}">
              <a16:creationId xmlns:a16="http://schemas.microsoft.com/office/drawing/2014/main" xmlns="" id="{00000000-0008-0000-0500-0000A2080000}"/>
            </a:ext>
          </a:extLst>
        </xdr:cNvPr>
        <xdr:cNvGrpSpPr/>
      </xdr:nvGrpSpPr>
      <xdr:grpSpPr>
        <a:xfrm>
          <a:off x="13557250" y="95535750"/>
          <a:ext cx="809625" cy="3079750"/>
          <a:chOff x="21367750" y="21272500"/>
          <a:chExt cx="873125" cy="3810000"/>
        </a:xfrm>
      </xdr:grpSpPr>
      <xdr:sp macro="" textlink="">
        <xdr:nvSpPr>
          <xdr:cNvPr id="2211" name="Rectangle 2210">
            <a:extLst>
              <a:ext uri="{FF2B5EF4-FFF2-40B4-BE49-F238E27FC236}">
                <a16:creationId xmlns:a16="http://schemas.microsoft.com/office/drawing/2014/main" xmlns="" id="{00000000-0008-0000-0500-0000A3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12" name="Rectangle 2211">
            <a:extLst>
              <a:ext uri="{FF2B5EF4-FFF2-40B4-BE49-F238E27FC236}">
                <a16:creationId xmlns:a16="http://schemas.microsoft.com/office/drawing/2014/main" xmlns="" id="{00000000-0008-0000-0500-0000A4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13" name="Rectangle 2212">
            <a:extLst>
              <a:ext uri="{FF2B5EF4-FFF2-40B4-BE49-F238E27FC236}">
                <a16:creationId xmlns:a16="http://schemas.microsoft.com/office/drawing/2014/main" xmlns="" id="{00000000-0008-0000-0500-0000A5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14" name="TextBox 2213">
            <a:extLst>
              <a:ext uri="{FF2B5EF4-FFF2-40B4-BE49-F238E27FC236}">
                <a16:creationId xmlns:a16="http://schemas.microsoft.com/office/drawing/2014/main" xmlns="" id="{00000000-0008-0000-0500-0000A6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215" name="TextBox 2214">
            <a:extLst>
              <a:ext uri="{FF2B5EF4-FFF2-40B4-BE49-F238E27FC236}">
                <a16:creationId xmlns:a16="http://schemas.microsoft.com/office/drawing/2014/main" xmlns="" id="{00000000-0008-0000-0500-0000A7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31750</xdr:colOff>
      <xdr:row>248</xdr:row>
      <xdr:rowOff>95250</xdr:rowOff>
    </xdr:from>
    <xdr:to>
      <xdr:col>18</xdr:col>
      <xdr:colOff>158750</xdr:colOff>
      <xdr:row>261</xdr:row>
      <xdr:rowOff>349250</xdr:rowOff>
    </xdr:to>
    <xdr:grpSp>
      <xdr:nvGrpSpPr>
        <xdr:cNvPr id="2216" name="Group 2215">
          <a:extLst>
            <a:ext uri="{FF2B5EF4-FFF2-40B4-BE49-F238E27FC236}">
              <a16:creationId xmlns:a16="http://schemas.microsoft.com/office/drawing/2014/main" xmlns="" id="{00000000-0008-0000-0500-0000A8080000}"/>
            </a:ext>
          </a:extLst>
        </xdr:cNvPr>
        <xdr:cNvGrpSpPr/>
      </xdr:nvGrpSpPr>
      <xdr:grpSpPr>
        <a:xfrm>
          <a:off x="14493875" y="95535750"/>
          <a:ext cx="873125" cy="3079750"/>
          <a:chOff x="20812125" y="22891750"/>
          <a:chExt cx="873125" cy="3079750"/>
        </a:xfrm>
      </xdr:grpSpPr>
      <xdr:sp macro="" textlink="">
        <xdr:nvSpPr>
          <xdr:cNvPr id="2217" name="Rectangle 2216">
            <a:extLst>
              <a:ext uri="{FF2B5EF4-FFF2-40B4-BE49-F238E27FC236}">
                <a16:creationId xmlns:a16="http://schemas.microsoft.com/office/drawing/2014/main" xmlns="" id="{00000000-0008-0000-0500-0000A9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218" name="Group 2217">
            <a:extLst>
              <a:ext uri="{FF2B5EF4-FFF2-40B4-BE49-F238E27FC236}">
                <a16:creationId xmlns:a16="http://schemas.microsoft.com/office/drawing/2014/main" xmlns="" id="{00000000-0008-0000-0500-0000AA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19" name="Rectangle 2218">
              <a:extLst>
                <a:ext uri="{FF2B5EF4-FFF2-40B4-BE49-F238E27FC236}">
                  <a16:creationId xmlns:a16="http://schemas.microsoft.com/office/drawing/2014/main" xmlns="" id="{00000000-0008-0000-0500-0000AB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20" name="Rectangle 2219">
              <a:extLst>
                <a:ext uri="{FF2B5EF4-FFF2-40B4-BE49-F238E27FC236}">
                  <a16:creationId xmlns:a16="http://schemas.microsoft.com/office/drawing/2014/main" xmlns="" id="{00000000-0008-0000-0500-0000AC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21" name="Rectangle 2220">
              <a:extLst>
                <a:ext uri="{FF2B5EF4-FFF2-40B4-BE49-F238E27FC236}">
                  <a16:creationId xmlns:a16="http://schemas.microsoft.com/office/drawing/2014/main" xmlns="" id="{00000000-0008-0000-0500-0000AD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22" name="TextBox 2221">
              <a:extLst>
                <a:ext uri="{FF2B5EF4-FFF2-40B4-BE49-F238E27FC236}">
                  <a16:creationId xmlns:a16="http://schemas.microsoft.com/office/drawing/2014/main" xmlns="" id="{00000000-0008-0000-0500-0000AE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23" name="TextBox 2222">
              <a:extLst>
                <a:ext uri="{FF2B5EF4-FFF2-40B4-BE49-F238E27FC236}">
                  <a16:creationId xmlns:a16="http://schemas.microsoft.com/office/drawing/2014/main" xmlns="" id="{00000000-0008-0000-0500-0000AF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24" name="TextBox 2223">
              <a:extLst>
                <a:ext uri="{FF2B5EF4-FFF2-40B4-BE49-F238E27FC236}">
                  <a16:creationId xmlns:a16="http://schemas.microsoft.com/office/drawing/2014/main" xmlns="" id="{00000000-0008-0000-0500-0000B0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333375</xdr:colOff>
      <xdr:row>248</xdr:row>
      <xdr:rowOff>79375</xdr:rowOff>
    </xdr:from>
    <xdr:to>
      <xdr:col>19</xdr:col>
      <xdr:colOff>555625</xdr:colOff>
      <xdr:row>261</xdr:row>
      <xdr:rowOff>333375</xdr:rowOff>
    </xdr:to>
    <xdr:grpSp>
      <xdr:nvGrpSpPr>
        <xdr:cNvPr id="2225" name="Group 2224">
          <a:extLst>
            <a:ext uri="{FF2B5EF4-FFF2-40B4-BE49-F238E27FC236}">
              <a16:creationId xmlns:a16="http://schemas.microsoft.com/office/drawing/2014/main" xmlns="" id="{00000000-0008-0000-0500-0000B1080000}"/>
            </a:ext>
          </a:extLst>
        </xdr:cNvPr>
        <xdr:cNvGrpSpPr/>
      </xdr:nvGrpSpPr>
      <xdr:grpSpPr>
        <a:xfrm>
          <a:off x="15541625" y="95519875"/>
          <a:ext cx="873125" cy="3079750"/>
          <a:chOff x="22272625" y="23622000"/>
          <a:chExt cx="873125" cy="3079750"/>
        </a:xfrm>
      </xdr:grpSpPr>
      <xdr:grpSp>
        <xdr:nvGrpSpPr>
          <xdr:cNvPr id="2226" name="Group 2225">
            <a:extLst>
              <a:ext uri="{FF2B5EF4-FFF2-40B4-BE49-F238E27FC236}">
                <a16:creationId xmlns:a16="http://schemas.microsoft.com/office/drawing/2014/main" xmlns="" id="{00000000-0008-0000-0500-0000B2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31" name="Rectangle 2230">
              <a:extLst>
                <a:ext uri="{FF2B5EF4-FFF2-40B4-BE49-F238E27FC236}">
                  <a16:creationId xmlns:a16="http://schemas.microsoft.com/office/drawing/2014/main" xmlns="" id="{00000000-0008-0000-0500-0000B7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232" name="Group 2231">
              <a:extLst>
                <a:ext uri="{FF2B5EF4-FFF2-40B4-BE49-F238E27FC236}">
                  <a16:creationId xmlns:a16="http://schemas.microsoft.com/office/drawing/2014/main" xmlns="" id="{00000000-0008-0000-0500-0000B8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233" name="Rectangle 2232">
                <a:extLst>
                  <a:ext uri="{FF2B5EF4-FFF2-40B4-BE49-F238E27FC236}">
                    <a16:creationId xmlns:a16="http://schemas.microsoft.com/office/drawing/2014/main" xmlns="" id="{00000000-0008-0000-0500-0000B9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34" name="Rectangle 2233">
                <a:extLst>
                  <a:ext uri="{FF2B5EF4-FFF2-40B4-BE49-F238E27FC236}">
                    <a16:creationId xmlns:a16="http://schemas.microsoft.com/office/drawing/2014/main" xmlns="" id="{00000000-0008-0000-0500-0000BA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35" name="Rectangle 2234">
                <a:extLst>
                  <a:ext uri="{FF2B5EF4-FFF2-40B4-BE49-F238E27FC236}">
                    <a16:creationId xmlns:a16="http://schemas.microsoft.com/office/drawing/2014/main" xmlns="" id="{00000000-0008-0000-0500-0000BB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36" name="TextBox 2235">
                <a:extLst>
                  <a:ext uri="{FF2B5EF4-FFF2-40B4-BE49-F238E27FC236}">
                    <a16:creationId xmlns:a16="http://schemas.microsoft.com/office/drawing/2014/main" xmlns="" id="{00000000-0008-0000-0500-0000BC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237" name="TextBox 2236">
                <a:extLst>
                  <a:ext uri="{FF2B5EF4-FFF2-40B4-BE49-F238E27FC236}">
                    <a16:creationId xmlns:a16="http://schemas.microsoft.com/office/drawing/2014/main" xmlns="" id="{00000000-0008-0000-0500-0000BD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238" name="TextBox 2237">
                <a:extLst>
                  <a:ext uri="{FF2B5EF4-FFF2-40B4-BE49-F238E27FC236}">
                    <a16:creationId xmlns:a16="http://schemas.microsoft.com/office/drawing/2014/main" xmlns="" id="{00000000-0008-0000-0500-0000BE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227" name="Rectangle 2226">
            <a:extLst>
              <a:ext uri="{FF2B5EF4-FFF2-40B4-BE49-F238E27FC236}">
                <a16:creationId xmlns:a16="http://schemas.microsoft.com/office/drawing/2014/main" xmlns="" id="{00000000-0008-0000-0500-0000B3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228" name="Straight Connector 2227">
            <a:extLst>
              <a:ext uri="{FF2B5EF4-FFF2-40B4-BE49-F238E27FC236}">
                <a16:creationId xmlns:a16="http://schemas.microsoft.com/office/drawing/2014/main" xmlns="" id="{00000000-0008-0000-0500-0000B4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29" name="Straight Connector 2228">
            <a:extLst>
              <a:ext uri="{FF2B5EF4-FFF2-40B4-BE49-F238E27FC236}">
                <a16:creationId xmlns:a16="http://schemas.microsoft.com/office/drawing/2014/main" xmlns="" id="{00000000-0008-0000-0500-0000B5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30" name="Straight Connector 2229">
            <a:extLst>
              <a:ext uri="{FF2B5EF4-FFF2-40B4-BE49-F238E27FC236}">
                <a16:creationId xmlns:a16="http://schemas.microsoft.com/office/drawing/2014/main" xmlns="" id="{00000000-0008-0000-0500-0000B6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254000</xdr:colOff>
      <xdr:row>271</xdr:row>
      <xdr:rowOff>127000</xdr:rowOff>
    </xdr:from>
    <xdr:to>
      <xdr:col>17</xdr:col>
      <xdr:colOff>0</xdr:colOff>
      <xdr:row>286</xdr:row>
      <xdr:rowOff>0</xdr:rowOff>
    </xdr:to>
    <xdr:grpSp>
      <xdr:nvGrpSpPr>
        <xdr:cNvPr id="2239" name="Group 2238">
          <a:extLst>
            <a:ext uri="{FF2B5EF4-FFF2-40B4-BE49-F238E27FC236}">
              <a16:creationId xmlns:a16="http://schemas.microsoft.com/office/drawing/2014/main" xmlns="" id="{00000000-0008-0000-0500-0000BF080000}"/>
            </a:ext>
          </a:extLst>
        </xdr:cNvPr>
        <xdr:cNvGrpSpPr/>
      </xdr:nvGrpSpPr>
      <xdr:grpSpPr>
        <a:xfrm>
          <a:off x="13652500" y="104536875"/>
          <a:ext cx="809625" cy="3079750"/>
          <a:chOff x="21367750" y="21272500"/>
          <a:chExt cx="873125" cy="3810000"/>
        </a:xfrm>
      </xdr:grpSpPr>
      <xdr:sp macro="" textlink="">
        <xdr:nvSpPr>
          <xdr:cNvPr id="2240" name="Rectangle 2239">
            <a:extLst>
              <a:ext uri="{FF2B5EF4-FFF2-40B4-BE49-F238E27FC236}">
                <a16:creationId xmlns:a16="http://schemas.microsoft.com/office/drawing/2014/main" xmlns="" id="{00000000-0008-0000-0500-0000C0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41" name="Rectangle 2240">
            <a:extLst>
              <a:ext uri="{FF2B5EF4-FFF2-40B4-BE49-F238E27FC236}">
                <a16:creationId xmlns:a16="http://schemas.microsoft.com/office/drawing/2014/main" xmlns="" id="{00000000-0008-0000-0500-0000C1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42" name="Rectangle 2241">
            <a:extLst>
              <a:ext uri="{FF2B5EF4-FFF2-40B4-BE49-F238E27FC236}">
                <a16:creationId xmlns:a16="http://schemas.microsoft.com/office/drawing/2014/main" xmlns="" id="{00000000-0008-0000-0500-0000C2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43" name="TextBox 2242">
            <a:extLst>
              <a:ext uri="{FF2B5EF4-FFF2-40B4-BE49-F238E27FC236}">
                <a16:creationId xmlns:a16="http://schemas.microsoft.com/office/drawing/2014/main" xmlns="" id="{00000000-0008-0000-0500-0000C3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244" name="TextBox 2243">
            <a:extLst>
              <a:ext uri="{FF2B5EF4-FFF2-40B4-BE49-F238E27FC236}">
                <a16:creationId xmlns:a16="http://schemas.microsoft.com/office/drawing/2014/main" xmlns="" id="{00000000-0008-0000-0500-0000C4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127000</xdr:colOff>
      <xdr:row>271</xdr:row>
      <xdr:rowOff>127000</xdr:rowOff>
    </xdr:from>
    <xdr:to>
      <xdr:col>18</xdr:col>
      <xdr:colOff>254000</xdr:colOff>
      <xdr:row>286</xdr:row>
      <xdr:rowOff>0</xdr:rowOff>
    </xdr:to>
    <xdr:grpSp>
      <xdr:nvGrpSpPr>
        <xdr:cNvPr id="2245" name="Group 2244">
          <a:extLst>
            <a:ext uri="{FF2B5EF4-FFF2-40B4-BE49-F238E27FC236}">
              <a16:creationId xmlns:a16="http://schemas.microsoft.com/office/drawing/2014/main" xmlns="" id="{00000000-0008-0000-0500-0000C5080000}"/>
            </a:ext>
          </a:extLst>
        </xdr:cNvPr>
        <xdr:cNvGrpSpPr/>
      </xdr:nvGrpSpPr>
      <xdr:grpSpPr>
        <a:xfrm>
          <a:off x="14589125" y="104536875"/>
          <a:ext cx="873125" cy="3079750"/>
          <a:chOff x="20812125" y="22891750"/>
          <a:chExt cx="873125" cy="3079750"/>
        </a:xfrm>
      </xdr:grpSpPr>
      <xdr:sp macro="" textlink="">
        <xdr:nvSpPr>
          <xdr:cNvPr id="2246" name="Rectangle 2245">
            <a:extLst>
              <a:ext uri="{FF2B5EF4-FFF2-40B4-BE49-F238E27FC236}">
                <a16:creationId xmlns:a16="http://schemas.microsoft.com/office/drawing/2014/main" xmlns="" id="{00000000-0008-0000-0500-0000C6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247" name="Group 2246">
            <a:extLst>
              <a:ext uri="{FF2B5EF4-FFF2-40B4-BE49-F238E27FC236}">
                <a16:creationId xmlns:a16="http://schemas.microsoft.com/office/drawing/2014/main" xmlns="" id="{00000000-0008-0000-0500-0000C7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48" name="Rectangle 2247">
              <a:extLst>
                <a:ext uri="{FF2B5EF4-FFF2-40B4-BE49-F238E27FC236}">
                  <a16:creationId xmlns:a16="http://schemas.microsoft.com/office/drawing/2014/main" xmlns="" id="{00000000-0008-0000-0500-0000C8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49" name="Rectangle 2248">
              <a:extLst>
                <a:ext uri="{FF2B5EF4-FFF2-40B4-BE49-F238E27FC236}">
                  <a16:creationId xmlns:a16="http://schemas.microsoft.com/office/drawing/2014/main" xmlns="" id="{00000000-0008-0000-0500-0000C9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50" name="Rectangle 2249">
              <a:extLst>
                <a:ext uri="{FF2B5EF4-FFF2-40B4-BE49-F238E27FC236}">
                  <a16:creationId xmlns:a16="http://schemas.microsoft.com/office/drawing/2014/main" xmlns="" id="{00000000-0008-0000-0500-0000CA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51" name="TextBox 2250">
              <a:extLst>
                <a:ext uri="{FF2B5EF4-FFF2-40B4-BE49-F238E27FC236}">
                  <a16:creationId xmlns:a16="http://schemas.microsoft.com/office/drawing/2014/main" xmlns="" id="{00000000-0008-0000-0500-0000CB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52" name="TextBox 2251">
              <a:extLst>
                <a:ext uri="{FF2B5EF4-FFF2-40B4-BE49-F238E27FC236}">
                  <a16:creationId xmlns:a16="http://schemas.microsoft.com/office/drawing/2014/main" xmlns="" id="{00000000-0008-0000-0500-0000CC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53" name="TextBox 2252">
              <a:extLst>
                <a:ext uri="{FF2B5EF4-FFF2-40B4-BE49-F238E27FC236}">
                  <a16:creationId xmlns:a16="http://schemas.microsoft.com/office/drawing/2014/main" xmlns="" id="{00000000-0008-0000-0500-0000CD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428625</xdr:colOff>
      <xdr:row>271</xdr:row>
      <xdr:rowOff>111125</xdr:rowOff>
    </xdr:from>
    <xdr:to>
      <xdr:col>19</xdr:col>
      <xdr:colOff>650875</xdr:colOff>
      <xdr:row>285</xdr:row>
      <xdr:rowOff>174625</xdr:rowOff>
    </xdr:to>
    <xdr:grpSp>
      <xdr:nvGrpSpPr>
        <xdr:cNvPr id="2254" name="Group 2253">
          <a:extLst>
            <a:ext uri="{FF2B5EF4-FFF2-40B4-BE49-F238E27FC236}">
              <a16:creationId xmlns:a16="http://schemas.microsoft.com/office/drawing/2014/main" xmlns="" id="{00000000-0008-0000-0500-0000CE080000}"/>
            </a:ext>
          </a:extLst>
        </xdr:cNvPr>
        <xdr:cNvGrpSpPr/>
      </xdr:nvGrpSpPr>
      <xdr:grpSpPr>
        <a:xfrm>
          <a:off x="15636875" y="104521000"/>
          <a:ext cx="873125" cy="3079750"/>
          <a:chOff x="22272625" y="23622000"/>
          <a:chExt cx="873125" cy="3079750"/>
        </a:xfrm>
      </xdr:grpSpPr>
      <xdr:grpSp>
        <xdr:nvGrpSpPr>
          <xdr:cNvPr id="2255" name="Group 2254">
            <a:extLst>
              <a:ext uri="{FF2B5EF4-FFF2-40B4-BE49-F238E27FC236}">
                <a16:creationId xmlns:a16="http://schemas.microsoft.com/office/drawing/2014/main" xmlns="" id="{00000000-0008-0000-0500-0000CF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60" name="Rectangle 2259">
              <a:extLst>
                <a:ext uri="{FF2B5EF4-FFF2-40B4-BE49-F238E27FC236}">
                  <a16:creationId xmlns:a16="http://schemas.microsoft.com/office/drawing/2014/main" xmlns="" id="{00000000-0008-0000-0500-0000D4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261" name="Group 2260">
              <a:extLst>
                <a:ext uri="{FF2B5EF4-FFF2-40B4-BE49-F238E27FC236}">
                  <a16:creationId xmlns:a16="http://schemas.microsoft.com/office/drawing/2014/main" xmlns="" id="{00000000-0008-0000-0500-0000D5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262" name="Rectangle 2261">
                <a:extLst>
                  <a:ext uri="{FF2B5EF4-FFF2-40B4-BE49-F238E27FC236}">
                    <a16:creationId xmlns:a16="http://schemas.microsoft.com/office/drawing/2014/main" xmlns="" id="{00000000-0008-0000-0500-0000D6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63" name="Rectangle 2262">
                <a:extLst>
                  <a:ext uri="{FF2B5EF4-FFF2-40B4-BE49-F238E27FC236}">
                    <a16:creationId xmlns:a16="http://schemas.microsoft.com/office/drawing/2014/main" xmlns="" id="{00000000-0008-0000-0500-0000D7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64" name="Rectangle 2263">
                <a:extLst>
                  <a:ext uri="{FF2B5EF4-FFF2-40B4-BE49-F238E27FC236}">
                    <a16:creationId xmlns:a16="http://schemas.microsoft.com/office/drawing/2014/main" xmlns="" id="{00000000-0008-0000-0500-0000D8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65" name="TextBox 2264">
                <a:extLst>
                  <a:ext uri="{FF2B5EF4-FFF2-40B4-BE49-F238E27FC236}">
                    <a16:creationId xmlns:a16="http://schemas.microsoft.com/office/drawing/2014/main" xmlns="" id="{00000000-0008-0000-0500-0000D9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266" name="TextBox 2265">
                <a:extLst>
                  <a:ext uri="{FF2B5EF4-FFF2-40B4-BE49-F238E27FC236}">
                    <a16:creationId xmlns:a16="http://schemas.microsoft.com/office/drawing/2014/main" xmlns="" id="{00000000-0008-0000-0500-0000DA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267" name="TextBox 2266">
                <a:extLst>
                  <a:ext uri="{FF2B5EF4-FFF2-40B4-BE49-F238E27FC236}">
                    <a16:creationId xmlns:a16="http://schemas.microsoft.com/office/drawing/2014/main" xmlns="" id="{00000000-0008-0000-0500-0000DB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256" name="Rectangle 2255">
            <a:extLst>
              <a:ext uri="{FF2B5EF4-FFF2-40B4-BE49-F238E27FC236}">
                <a16:creationId xmlns:a16="http://schemas.microsoft.com/office/drawing/2014/main" xmlns="" id="{00000000-0008-0000-0500-0000D0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257" name="Straight Connector 2256">
            <a:extLst>
              <a:ext uri="{FF2B5EF4-FFF2-40B4-BE49-F238E27FC236}">
                <a16:creationId xmlns:a16="http://schemas.microsoft.com/office/drawing/2014/main" xmlns="" id="{00000000-0008-0000-0500-0000D1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58" name="Straight Connector 2257">
            <a:extLst>
              <a:ext uri="{FF2B5EF4-FFF2-40B4-BE49-F238E27FC236}">
                <a16:creationId xmlns:a16="http://schemas.microsoft.com/office/drawing/2014/main" xmlns="" id="{00000000-0008-0000-0500-0000D2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59" name="Straight Connector 2258">
            <a:extLst>
              <a:ext uri="{FF2B5EF4-FFF2-40B4-BE49-F238E27FC236}">
                <a16:creationId xmlns:a16="http://schemas.microsoft.com/office/drawing/2014/main" xmlns="" id="{00000000-0008-0000-0500-0000D3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254000</xdr:colOff>
      <xdr:row>296</xdr:row>
      <xdr:rowOff>111125</xdr:rowOff>
    </xdr:from>
    <xdr:to>
      <xdr:col>17</xdr:col>
      <xdr:colOff>0</xdr:colOff>
      <xdr:row>310</xdr:row>
      <xdr:rowOff>174625</xdr:rowOff>
    </xdr:to>
    <xdr:grpSp>
      <xdr:nvGrpSpPr>
        <xdr:cNvPr id="2268" name="Group 2267">
          <a:extLst>
            <a:ext uri="{FF2B5EF4-FFF2-40B4-BE49-F238E27FC236}">
              <a16:creationId xmlns:a16="http://schemas.microsoft.com/office/drawing/2014/main" xmlns="" id="{00000000-0008-0000-0500-0000DC080000}"/>
            </a:ext>
          </a:extLst>
        </xdr:cNvPr>
        <xdr:cNvGrpSpPr/>
      </xdr:nvGrpSpPr>
      <xdr:grpSpPr>
        <a:xfrm>
          <a:off x="13652500" y="113506250"/>
          <a:ext cx="809625" cy="3079750"/>
          <a:chOff x="21367750" y="21272500"/>
          <a:chExt cx="873125" cy="3810000"/>
        </a:xfrm>
      </xdr:grpSpPr>
      <xdr:sp macro="" textlink="">
        <xdr:nvSpPr>
          <xdr:cNvPr id="2269" name="Rectangle 2268">
            <a:extLst>
              <a:ext uri="{FF2B5EF4-FFF2-40B4-BE49-F238E27FC236}">
                <a16:creationId xmlns:a16="http://schemas.microsoft.com/office/drawing/2014/main" xmlns="" id="{00000000-0008-0000-0500-0000DD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70" name="Rectangle 2269">
            <a:extLst>
              <a:ext uri="{FF2B5EF4-FFF2-40B4-BE49-F238E27FC236}">
                <a16:creationId xmlns:a16="http://schemas.microsoft.com/office/drawing/2014/main" xmlns="" id="{00000000-0008-0000-0500-0000DE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71" name="Rectangle 2270">
            <a:extLst>
              <a:ext uri="{FF2B5EF4-FFF2-40B4-BE49-F238E27FC236}">
                <a16:creationId xmlns:a16="http://schemas.microsoft.com/office/drawing/2014/main" xmlns="" id="{00000000-0008-0000-0500-0000DF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72" name="TextBox 2271">
            <a:extLst>
              <a:ext uri="{FF2B5EF4-FFF2-40B4-BE49-F238E27FC236}">
                <a16:creationId xmlns:a16="http://schemas.microsoft.com/office/drawing/2014/main" xmlns="" id="{00000000-0008-0000-0500-0000E0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273" name="TextBox 2272">
            <a:extLst>
              <a:ext uri="{FF2B5EF4-FFF2-40B4-BE49-F238E27FC236}">
                <a16:creationId xmlns:a16="http://schemas.microsoft.com/office/drawing/2014/main" xmlns="" id="{00000000-0008-0000-0500-0000E1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127000</xdr:colOff>
      <xdr:row>296</xdr:row>
      <xdr:rowOff>111125</xdr:rowOff>
    </xdr:from>
    <xdr:to>
      <xdr:col>18</xdr:col>
      <xdr:colOff>254000</xdr:colOff>
      <xdr:row>310</xdr:row>
      <xdr:rowOff>174625</xdr:rowOff>
    </xdr:to>
    <xdr:grpSp>
      <xdr:nvGrpSpPr>
        <xdr:cNvPr id="2274" name="Group 2273">
          <a:extLst>
            <a:ext uri="{FF2B5EF4-FFF2-40B4-BE49-F238E27FC236}">
              <a16:creationId xmlns:a16="http://schemas.microsoft.com/office/drawing/2014/main" xmlns="" id="{00000000-0008-0000-0500-0000E2080000}"/>
            </a:ext>
          </a:extLst>
        </xdr:cNvPr>
        <xdr:cNvGrpSpPr/>
      </xdr:nvGrpSpPr>
      <xdr:grpSpPr>
        <a:xfrm>
          <a:off x="14589125" y="113506250"/>
          <a:ext cx="873125" cy="3079750"/>
          <a:chOff x="20812125" y="22891750"/>
          <a:chExt cx="873125" cy="3079750"/>
        </a:xfrm>
      </xdr:grpSpPr>
      <xdr:sp macro="" textlink="">
        <xdr:nvSpPr>
          <xdr:cNvPr id="2275" name="Rectangle 2274">
            <a:extLst>
              <a:ext uri="{FF2B5EF4-FFF2-40B4-BE49-F238E27FC236}">
                <a16:creationId xmlns:a16="http://schemas.microsoft.com/office/drawing/2014/main" xmlns="" id="{00000000-0008-0000-0500-0000E308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276" name="Group 2275">
            <a:extLst>
              <a:ext uri="{FF2B5EF4-FFF2-40B4-BE49-F238E27FC236}">
                <a16:creationId xmlns:a16="http://schemas.microsoft.com/office/drawing/2014/main" xmlns="" id="{00000000-0008-0000-0500-0000E408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77" name="Rectangle 2276">
              <a:extLst>
                <a:ext uri="{FF2B5EF4-FFF2-40B4-BE49-F238E27FC236}">
                  <a16:creationId xmlns:a16="http://schemas.microsoft.com/office/drawing/2014/main" xmlns="" id="{00000000-0008-0000-0500-0000E508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78" name="Rectangle 2277">
              <a:extLst>
                <a:ext uri="{FF2B5EF4-FFF2-40B4-BE49-F238E27FC236}">
                  <a16:creationId xmlns:a16="http://schemas.microsoft.com/office/drawing/2014/main" xmlns="" id="{00000000-0008-0000-0500-0000E608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79" name="Rectangle 2278">
              <a:extLst>
                <a:ext uri="{FF2B5EF4-FFF2-40B4-BE49-F238E27FC236}">
                  <a16:creationId xmlns:a16="http://schemas.microsoft.com/office/drawing/2014/main" xmlns="" id="{00000000-0008-0000-0500-0000E708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280" name="TextBox 2279">
              <a:extLst>
                <a:ext uri="{FF2B5EF4-FFF2-40B4-BE49-F238E27FC236}">
                  <a16:creationId xmlns:a16="http://schemas.microsoft.com/office/drawing/2014/main" xmlns="" id="{00000000-0008-0000-0500-0000E808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81" name="TextBox 2280">
              <a:extLst>
                <a:ext uri="{FF2B5EF4-FFF2-40B4-BE49-F238E27FC236}">
                  <a16:creationId xmlns:a16="http://schemas.microsoft.com/office/drawing/2014/main" xmlns="" id="{00000000-0008-0000-0500-0000E908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282" name="TextBox 2281">
              <a:extLst>
                <a:ext uri="{FF2B5EF4-FFF2-40B4-BE49-F238E27FC236}">
                  <a16:creationId xmlns:a16="http://schemas.microsoft.com/office/drawing/2014/main" xmlns="" id="{00000000-0008-0000-0500-0000EA08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428625</xdr:colOff>
      <xdr:row>296</xdr:row>
      <xdr:rowOff>95250</xdr:rowOff>
    </xdr:from>
    <xdr:to>
      <xdr:col>19</xdr:col>
      <xdr:colOff>650875</xdr:colOff>
      <xdr:row>310</xdr:row>
      <xdr:rowOff>158750</xdr:rowOff>
    </xdr:to>
    <xdr:grpSp>
      <xdr:nvGrpSpPr>
        <xdr:cNvPr id="2283" name="Group 2282">
          <a:extLst>
            <a:ext uri="{FF2B5EF4-FFF2-40B4-BE49-F238E27FC236}">
              <a16:creationId xmlns:a16="http://schemas.microsoft.com/office/drawing/2014/main" xmlns="" id="{00000000-0008-0000-0500-0000EB080000}"/>
            </a:ext>
          </a:extLst>
        </xdr:cNvPr>
        <xdr:cNvGrpSpPr/>
      </xdr:nvGrpSpPr>
      <xdr:grpSpPr>
        <a:xfrm>
          <a:off x="15636875" y="113490375"/>
          <a:ext cx="873125" cy="3079750"/>
          <a:chOff x="22272625" y="23622000"/>
          <a:chExt cx="873125" cy="3079750"/>
        </a:xfrm>
      </xdr:grpSpPr>
      <xdr:grpSp>
        <xdr:nvGrpSpPr>
          <xdr:cNvPr id="2284" name="Group 2283">
            <a:extLst>
              <a:ext uri="{FF2B5EF4-FFF2-40B4-BE49-F238E27FC236}">
                <a16:creationId xmlns:a16="http://schemas.microsoft.com/office/drawing/2014/main" xmlns="" id="{00000000-0008-0000-0500-0000EC08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289" name="Rectangle 2288">
              <a:extLst>
                <a:ext uri="{FF2B5EF4-FFF2-40B4-BE49-F238E27FC236}">
                  <a16:creationId xmlns:a16="http://schemas.microsoft.com/office/drawing/2014/main" xmlns="" id="{00000000-0008-0000-0500-0000F108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290" name="Group 2289">
              <a:extLst>
                <a:ext uri="{FF2B5EF4-FFF2-40B4-BE49-F238E27FC236}">
                  <a16:creationId xmlns:a16="http://schemas.microsoft.com/office/drawing/2014/main" xmlns="" id="{00000000-0008-0000-0500-0000F208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291" name="Rectangle 2290">
                <a:extLst>
                  <a:ext uri="{FF2B5EF4-FFF2-40B4-BE49-F238E27FC236}">
                    <a16:creationId xmlns:a16="http://schemas.microsoft.com/office/drawing/2014/main" xmlns="" id="{00000000-0008-0000-0500-0000F308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92" name="Rectangle 2291">
                <a:extLst>
                  <a:ext uri="{FF2B5EF4-FFF2-40B4-BE49-F238E27FC236}">
                    <a16:creationId xmlns:a16="http://schemas.microsoft.com/office/drawing/2014/main" xmlns="" id="{00000000-0008-0000-0500-0000F408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93" name="Rectangle 2292">
                <a:extLst>
                  <a:ext uri="{FF2B5EF4-FFF2-40B4-BE49-F238E27FC236}">
                    <a16:creationId xmlns:a16="http://schemas.microsoft.com/office/drawing/2014/main" xmlns="" id="{00000000-0008-0000-0500-0000F508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294" name="TextBox 2293">
                <a:extLst>
                  <a:ext uri="{FF2B5EF4-FFF2-40B4-BE49-F238E27FC236}">
                    <a16:creationId xmlns:a16="http://schemas.microsoft.com/office/drawing/2014/main" xmlns="" id="{00000000-0008-0000-0500-0000F608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295" name="TextBox 2294">
                <a:extLst>
                  <a:ext uri="{FF2B5EF4-FFF2-40B4-BE49-F238E27FC236}">
                    <a16:creationId xmlns:a16="http://schemas.microsoft.com/office/drawing/2014/main" xmlns="" id="{00000000-0008-0000-0500-0000F708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296" name="TextBox 2295">
                <a:extLst>
                  <a:ext uri="{FF2B5EF4-FFF2-40B4-BE49-F238E27FC236}">
                    <a16:creationId xmlns:a16="http://schemas.microsoft.com/office/drawing/2014/main" xmlns="" id="{00000000-0008-0000-0500-0000F808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285" name="Rectangle 2284">
            <a:extLst>
              <a:ext uri="{FF2B5EF4-FFF2-40B4-BE49-F238E27FC236}">
                <a16:creationId xmlns:a16="http://schemas.microsoft.com/office/drawing/2014/main" xmlns="" id="{00000000-0008-0000-0500-0000ED08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286" name="Straight Connector 2285">
            <a:extLst>
              <a:ext uri="{FF2B5EF4-FFF2-40B4-BE49-F238E27FC236}">
                <a16:creationId xmlns:a16="http://schemas.microsoft.com/office/drawing/2014/main" xmlns="" id="{00000000-0008-0000-0500-0000EE08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87" name="Straight Connector 2286">
            <a:extLst>
              <a:ext uri="{FF2B5EF4-FFF2-40B4-BE49-F238E27FC236}">
                <a16:creationId xmlns:a16="http://schemas.microsoft.com/office/drawing/2014/main" xmlns="" id="{00000000-0008-0000-0500-0000EF08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288" name="Straight Connector 2287">
            <a:extLst>
              <a:ext uri="{FF2B5EF4-FFF2-40B4-BE49-F238E27FC236}">
                <a16:creationId xmlns:a16="http://schemas.microsoft.com/office/drawing/2014/main" xmlns="" id="{00000000-0008-0000-0500-0000F008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365125</xdr:colOff>
      <xdr:row>321</xdr:row>
      <xdr:rowOff>95250</xdr:rowOff>
    </xdr:from>
    <xdr:to>
      <xdr:col>17</xdr:col>
      <xdr:colOff>111125</xdr:colOff>
      <xdr:row>335</xdr:row>
      <xdr:rowOff>158750</xdr:rowOff>
    </xdr:to>
    <xdr:grpSp>
      <xdr:nvGrpSpPr>
        <xdr:cNvPr id="2297" name="Group 2296">
          <a:extLst>
            <a:ext uri="{FF2B5EF4-FFF2-40B4-BE49-F238E27FC236}">
              <a16:creationId xmlns:a16="http://schemas.microsoft.com/office/drawing/2014/main" xmlns="" id="{00000000-0008-0000-0500-0000F9080000}"/>
            </a:ext>
          </a:extLst>
        </xdr:cNvPr>
        <xdr:cNvGrpSpPr/>
      </xdr:nvGrpSpPr>
      <xdr:grpSpPr>
        <a:xfrm>
          <a:off x="13763625" y="122507375"/>
          <a:ext cx="809625" cy="3079750"/>
          <a:chOff x="21367750" y="21272500"/>
          <a:chExt cx="873125" cy="3810000"/>
        </a:xfrm>
      </xdr:grpSpPr>
      <xdr:sp macro="" textlink="">
        <xdr:nvSpPr>
          <xdr:cNvPr id="2298" name="Rectangle 2297">
            <a:extLst>
              <a:ext uri="{FF2B5EF4-FFF2-40B4-BE49-F238E27FC236}">
                <a16:creationId xmlns:a16="http://schemas.microsoft.com/office/drawing/2014/main" xmlns="" id="{00000000-0008-0000-0500-0000FA08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299" name="Rectangle 2298">
            <a:extLst>
              <a:ext uri="{FF2B5EF4-FFF2-40B4-BE49-F238E27FC236}">
                <a16:creationId xmlns:a16="http://schemas.microsoft.com/office/drawing/2014/main" xmlns="" id="{00000000-0008-0000-0500-0000FB08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300" name="Rectangle 2299">
            <a:extLst>
              <a:ext uri="{FF2B5EF4-FFF2-40B4-BE49-F238E27FC236}">
                <a16:creationId xmlns:a16="http://schemas.microsoft.com/office/drawing/2014/main" xmlns="" id="{00000000-0008-0000-0500-0000FC08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301" name="TextBox 2300">
            <a:extLst>
              <a:ext uri="{FF2B5EF4-FFF2-40B4-BE49-F238E27FC236}">
                <a16:creationId xmlns:a16="http://schemas.microsoft.com/office/drawing/2014/main" xmlns="" id="{00000000-0008-0000-0500-0000FD08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302" name="TextBox 2301">
            <a:extLst>
              <a:ext uri="{FF2B5EF4-FFF2-40B4-BE49-F238E27FC236}">
                <a16:creationId xmlns:a16="http://schemas.microsoft.com/office/drawing/2014/main" xmlns="" id="{00000000-0008-0000-0500-0000FE08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238125</xdr:colOff>
      <xdr:row>321</xdr:row>
      <xdr:rowOff>95250</xdr:rowOff>
    </xdr:from>
    <xdr:to>
      <xdr:col>18</xdr:col>
      <xdr:colOff>365125</xdr:colOff>
      <xdr:row>335</xdr:row>
      <xdr:rowOff>158750</xdr:rowOff>
    </xdr:to>
    <xdr:grpSp>
      <xdr:nvGrpSpPr>
        <xdr:cNvPr id="2303" name="Group 2302">
          <a:extLst>
            <a:ext uri="{FF2B5EF4-FFF2-40B4-BE49-F238E27FC236}">
              <a16:creationId xmlns:a16="http://schemas.microsoft.com/office/drawing/2014/main" xmlns="" id="{00000000-0008-0000-0500-0000FF080000}"/>
            </a:ext>
          </a:extLst>
        </xdr:cNvPr>
        <xdr:cNvGrpSpPr/>
      </xdr:nvGrpSpPr>
      <xdr:grpSpPr>
        <a:xfrm>
          <a:off x="14700250" y="122507375"/>
          <a:ext cx="873125" cy="3079750"/>
          <a:chOff x="20812125" y="22891750"/>
          <a:chExt cx="873125" cy="3079750"/>
        </a:xfrm>
      </xdr:grpSpPr>
      <xdr:sp macro="" textlink="">
        <xdr:nvSpPr>
          <xdr:cNvPr id="2304" name="Rectangle 2303">
            <a:extLst>
              <a:ext uri="{FF2B5EF4-FFF2-40B4-BE49-F238E27FC236}">
                <a16:creationId xmlns:a16="http://schemas.microsoft.com/office/drawing/2014/main" xmlns="" id="{00000000-0008-0000-0500-00000009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305" name="Group 2304">
            <a:extLst>
              <a:ext uri="{FF2B5EF4-FFF2-40B4-BE49-F238E27FC236}">
                <a16:creationId xmlns:a16="http://schemas.microsoft.com/office/drawing/2014/main" xmlns="" id="{00000000-0008-0000-0500-00000109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306" name="Rectangle 2305">
              <a:extLst>
                <a:ext uri="{FF2B5EF4-FFF2-40B4-BE49-F238E27FC236}">
                  <a16:creationId xmlns:a16="http://schemas.microsoft.com/office/drawing/2014/main" xmlns="" id="{00000000-0008-0000-0500-00000209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07" name="Rectangle 2306">
              <a:extLst>
                <a:ext uri="{FF2B5EF4-FFF2-40B4-BE49-F238E27FC236}">
                  <a16:creationId xmlns:a16="http://schemas.microsoft.com/office/drawing/2014/main" xmlns="" id="{00000000-0008-0000-0500-00000309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08" name="Rectangle 2307">
              <a:extLst>
                <a:ext uri="{FF2B5EF4-FFF2-40B4-BE49-F238E27FC236}">
                  <a16:creationId xmlns:a16="http://schemas.microsoft.com/office/drawing/2014/main" xmlns="" id="{00000000-0008-0000-0500-00000409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09" name="TextBox 2308">
              <a:extLst>
                <a:ext uri="{FF2B5EF4-FFF2-40B4-BE49-F238E27FC236}">
                  <a16:creationId xmlns:a16="http://schemas.microsoft.com/office/drawing/2014/main" xmlns="" id="{00000000-0008-0000-0500-00000509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310" name="TextBox 2309">
              <a:extLst>
                <a:ext uri="{FF2B5EF4-FFF2-40B4-BE49-F238E27FC236}">
                  <a16:creationId xmlns:a16="http://schemas.microsoft.com/office/drawing/2014/main" xmlns="" id="{00000000-0008-0000-0500-00000609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311" name="TextBox 2310">
              <a:extLst>
                <a:ext uri="{FF2B5EF4-FFF2-40B4-BE49-F238E27FC236}">
                  <a16:creationId xmlns:a16="http://schemas.microsoft.com/office/drawing/2014/main" xmlns="" id="{00000000-0008-0000-0500-00000709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539750</xdr:colOff>
      <xdr:row>321</xdr:row>
      <xdr:rowOff>79375</xdr:rowOff>
    </xdr:from>
    <xdr:to>
      <xdr:col>19</xdr:col>
      <xdr:colOff>762000</xdr:colOff>
      <xdr:row>335</xdr:row>
      <xdr:rowOff>142875</xdr:rowOff>
    </xdr:to>
    <xdr:grpSp>
      <xdr:nvGrpSpPr>
        <xdr:cNvPr id="2312" name="Group 2311">
          <a:extLst>
            <a:ext uri="{FF2B5EF4-FFF2-40B4-BE49-F238E27FC236}">
              <a16:creationId xmlns:a16="http://schemas.microsoft.com/office/drawing/2014/main" xmlns="" id="{00000000-0008-0000-0500-000008090000}"/>
            </a:ext>
          </a:extLst>
        </xdr:cNvPr>
        <xdr:cNvGrpSpPr/>
      </xdr:nvGrpSpPr>
      <xdr:grpSpPr>
        <a:xfrm>
          <a:off x="15748000" y="122491500"/>
          <a:ext cx="873125" cy="3079750"/>
          <a:chOff x="22272625" y="23622000"/>
          <a:chExt cx="873125" cy="3079750"/>
        </a:xfrm>
      </xdr:grpSpPr>
      <xdr:grpSp>
        <xdr:nvGrpSpPr>
          <xdr:cNvPr id="2313" name="Group 2312">
            <a:extLst>
              <a:ext uri="{FF2B5EF4-FFF2-40B4-BE49-F238E27FC236}">
                <a16:creationId xmlns:a16="http://schemas.microsoft.com/office/drawing/2014/main" xmlns="" id="{00000000-0008-0000-0500-00000909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318" name="Rectangle 2317">
              <a:extLst>
                <a:ext uri="{FF2B5EF4-FFF2-40B4-BE49-F238E27FC236}">
                  <a16:creationId xmlns:a16="http://schemas.microsoft.com/office/drawing/2014/main" xmlns="" id="{00000000-0008-0000-0500-00000E09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319" name="Group 2318">
              <a:extLst>
                <a:ext uri="{FF2B5EF4-FFF2-40B4-BE49-F238E27FC236}">
                  <a16:creationId xmlns:a16="http://schemas.microsoft.com/office/drawing/2014/main" xmlns="" id="{00000000-0008-0000-0500-00000F09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320" name="Rectangle 2319">
                <a:extLst>
                  <a:ext uri="{FF2B5EF4-FFF2-40B4-BE49-F238E27FC236}">
                    <a16:creationId xmlns:a16="http://schemas.microsoft.com/office/drawing/2014/main" xmlns="" id="{00000000-0008-0000-0500-00001009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21" name="Rectangle 2320">
                <a:extLst>
                  <a:ext uri="{FF2B5EF4-FFF2-40B4-BE49-F238E27FC236}">
                    <a16:creationId xmlns:a16="http://schemas.microsoft.com/office/drawing/2014/main" xmlns="" id="{00000000-0008-0000-0500-00001109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22" name="Rectangle 2321">
                <a:extLst>
                  <a:ext uri="{FF2B5EF4-FFF2-40B4-BE49-F238E27FC236}">
                    <a16:creationId xmlns:a16="http://schemas.microsoft.com/office/drawing/2014/main" xmlns="" id="{00000000-0008-0000-0500-00001209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23" name="TextBox 2322">
                <a:extLst>
                  <a:ext uri="{FF2B5EF4-FFF2-40B4-BE49-F238E27FC236}">
                    <a16:creationId xmlns:a16="http://schemas.microsoft.com/office/drawing/2014/main" xmlns="" id="{00000000-0008-0000-0500-00001309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324" name="TextBox 2323">
                <a:extLst>
                  <a:ext uri="{FF2B5EF4-FFF2-40B4-BE49-F238E27FC236}">
                    <a16:creationId xmlns:a16="http://schemas.microsoft.com/office/drawing/2014/main" xmlns="" id="{00000000-0008-0000-0500-00001409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325" name="TextBox 2324">
                <a:extLst>
                  <a:ext uri="{FF2B5EF4-FFF2-40B4-BE49-F238E27FC236}">
                    <a16:creationId xmlns:a16="http://schemas.microsoft.com/office/drawing/2014/main" xmlns="" id="{00000000-0008-0000-0500-00001509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314" name="Rectangle 2313">
            <a:extLst>
              <a:ext uri="{FF2B5EF4-FFF2-40B4-BE49-F238E27FC236}">
                <a16:creationId xmlns:a16="http://schemas.microsoft.com/office/drawing/2014/main" xmlns="" id="{00000000-0008-0000-0500-00000A09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315" name="Straight Connector 2314">
            <a:extLst>
              <a:ext uri="{FF2B5EF4-FFF2-40B4-BE49-F238E27FC236}">
                <a16:creationId xmlns:a16="http://schemas.microsoft.com/office/drawing/2014/main" xmlns="" id="{00000000-0008-0000-0500-00000B09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16" name="Straight Connector 2315">
            <a:extLst>
              <a:ext uri="{FF2B5EF4-FFF2-40B4-BE49-F238E27FC236}">
                <a16:creationId xmlns:a16="http://schemas.microsoft.com/office/drawing/2014/main" xmlns="" id="{00000000-0008-0000-0500-00000C09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17" name="Straight Connector 2316">
            <a:extLst>
              <a:ext uri="{FF2B5EF4-FFF2-40B4-BE49-F238E27FC236}">
                <a16:creationId xmlns:a16="http://schemas.microsoft.com/office/drawing/2014/main" xmlns="" id="{00000000-0008-0000-0500-00000D09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16</xdr:col>
      <xdr:colOff>333375</xdr:colOff>
      <xdr:row>371</xdr:row>
      <xdr:rowOff>79375</xdr:rowOff>
    </xdr:from>
    <xdr:to>
      <xdr:col>17</xdr:col>
      <xdr:colOff>79375</xdr:colOff>
      <xdr:row>385</xdr:row>
      <xdr:rowOff>142875</xdr:rowOff>
    </xdr:to>
    <xdr:grpSp>
      <xdr:nvGrpSpPr>
        <xdr:cNvPr id="2355" name="Group 2354">
          <a:extLst>
            <a:ext uri="{FF2B5EF4-FFF2-40B4-BE49-F238E27FC236}">
              <a16:creationId xmlns:a16="http://schemas.microsoft.com/office/drawing/2014/main" xmlns="" id="{00000000-0008-0000-0500-000033090000}"/>
            </a:ext>
          </a:extLst>
        </xdr:cNvPr>
        <xdr:cNvGrpSpPr/>
      </xdr:nvGrpSpPr>
      <xdr:grpSpPr>
        <a:xfrm>
          <a:off x="13731875" y="140462000"/>
          <a:ext cx="809625" cy="3079750"/>
          <a:chOff x="21367750" y="21272500"/>
          <a:chExt cx="873125" cy="3810000"/>
        </a:xfrm>
      </xdr:grpSpPr>
      <xdr:sp macro="" textlink="">
        <xdr:nvSpPr>
          <xdr:cNvPr id="2356" name="Rectangle 2355">
            <a:extLst>
              <a:ext uri="{FF2B5EF4-FFF2-40B4-BE49-F238E27FC236}">
                <a16:creationId xmlns:a16="http://schemas.microsoft.com/office/drawing/2014/main" xmlns="" id="{00000000-0008-0000-0500-000034090000}"/>
              </a:ext>
            </a:extLst>
          </xdr:cNvPr>
          <xdr:cNvSpPr/>
        </xdr:nvSpPr>
        <xdr:spPr>
          <a:xfrm>
            <a:off x="21367750" y="21272500"/>
            <a:ext cx="841375" cy="350837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357" name="Rectangle 2356">
            <a:extLst>
              <a:ext uri="{FF2B5EF4-FFF2-40B4-BE49-F238E27FC236}">
                <a16:creationId xmlns:a16="http://schemas.microsoft.com/office/drawing/2014/main" xmlns="" id="{00000000-0008-0000-0500-000035090000}"/>
              </a:ext>
            </a:extLst>
          </xdr:cNvPr>
          <xdr:cNvSpPr/>
        </xdr:nvSpPr>
        <xdr:spPr>
          <a:xfrm>
            <a:off x="21367750" y="24828500"/>
            <a:ext cx="841375" cy="254000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358" name="Rectangle 2357">
            <a:extLst>
              <a:ext uri="{FF2B5EF4-FFF2-40B4-BE49-F238E27FC236}">
                <a16:creationId xmlns:a16="http://schemas.microsoft.com/office/drawing/2014/main" xmlns="" id="{00000000-0008-0000-0500-000036090000}"/>
              </a:ext>
            </a:extLst>
          </xdr:cNvPr>
          <xdr:cNvSpPr/>
        </xdr:nvSpPr>
        <xdr:spPr>
          <a:xfrm>
            <a:off x="21415375" y="23526750"/>
            <a:ext cx="746125" cy="111124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sp macro="" textlink="">
        <xdr:nvSpPr>
          <xdr:cNvPr id="2359" name="TextBox 2358">
            <a:extLst>
              <a:ext uri="{FF2B5EF4-FFF2-40B4-BE49-F238E27FC236}">
                <a16:creationId xmlns:a16="http://schemas.microsoft.com/office/drawing/2014/main" xmlns="" id="{00000000-0008-0000-0500-000037090000}"/>
              </a:ext>
            </a:extLst>
          </xdr:cNvPr>
          <xdr:cNvSpPr txBox="1"/>
        </xdr:nvSpPr>
        <xdr:spPr>
          <a:xfrm>
            <a:off x="21478875" y="21665284"/>
            <a:ext cx="730250" cy="105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3 SHELF </a:t>
            </a:r>
          </a:p>
        </xdr:txBody>
      </xdr:sp>
      <xdr:sp macro="" textlink="">
        <xdr:nvSpPr>
          <xdr:cNvPr id="2360" name="TextBox 2359">
            <a:extLst>
              <a:ext uri="{FF2B5EF4-FFF2-40B4-BE49-F238E27FC236}">
                <a16:creationId xmlns:a16="http://schemas.microsoft.com/office/drawing/2014/main" xmlns="" id="{00000000-0008-0000-0500-000038090000}"/>
              </a:ext>
            </a:extLst>
          </xdr:cNvPr>
          <xdr:cNvSpPr txBox="1"/>
        </xdr:nvSpPr>
        <xdr:spPr>
          <a:xfrm>
            <a:off x="21510625" y="23786316"/>
            <a:ext cx="730250" cy="72468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CA" sz="1400" b="1"/>
              <a:t>1 SHELF </a:t>
            </a:r>
          </a:p>
        </xdr:txBody>
      </xdr:sp>
    </xdr:grpSp>
    <xdr:clientData/>
  </xdr:twoCellAnchor>
  <xdr:twoCellAnchor>
    <xdr:from>
      <xdr:col>17</xdr:col>
      <xdr:colOff>206375</xdr:colOff>
      <xdr:row>371</xdr:row>
      <xdr:rowOff>79375</xdr:rowOff>
    </xdr:from>
    <xdr:to>
      <xdr:col>18</xdr:col>
      <xdr:colOff>333375</xdr:colOff>
      <xdr:row>385</xdr:row>
      <xdr:rowOff>142875</xdr:rowOff>
    </xdr:to>
    <xdr:grpSp>
      <xdr:nvGrpSpPr>
        <xdr:cNvPr id="2361" name="Group 2360">
          <a:extLst>
            <a:ext uri="{FF2B5EF4-FFF2-40B4-BE49-F238E27FC236}">
              <a16:creationId xmlns:a16="http://schemas.microsoft.com/office/drawing/2014/main" xmlns="" id="{00000000-0008-0000-0500-000039090000}"/>
            </a:ext>
          </a:extLst>
        </xdr:cNvPr>
        <xdr:cNvGrpSpPr/>
      </xdr:nvGrpSpPr>
      <xdr:grpSpPr>
        <a:xfrm>
          <a:off x="14668500" y="140462000"/>
          <a:ext cx="873125" cy="3079750"/>
          <a:chOff x="20812125" y="22891750"/>
          <a:chExt cx="873125" cy="3079750"/>
        </a:xfrm>
      </xdr:grpSpPr>
      <xdr:sp macro="" textlink="">
        <xdr:nvSpPr>
          <xdr:cNvPr id="2362" name="Rectangle 2361">
            <a:extLst>
              <a:ext uri="{FF2B5EF4-FFF2-40B4-BE49-F238E27FC236}">
                <a16:creationId xmlns:a16="http://schemas.microsoft.com/office/drawing/2014/main" xmlns="" id="{00000000-0008-0000-0500-00003A090000}"/>
              </a:ext>
            </a:extLst>
          </xdr:cNvPr>
          <xdr:cNvSpPr/>
        </xdr:nvSpPr>
        <xdr:spPr>
          <a:xfrm>
            <a:off x="20859750" y="24713935"/>
            <a:ext cx="746125" cy="89825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grpSp>
        <xdr:nvGrpSpPr>
          <xdr:cNvPr id="2363" name="Group 2362">
            <a:extLst>
              <a:ext uri="{FF2B5EF4-FFF2-40B4-BE49-F238E27FC236}">
                <a16:creationId xmlns:a16="http://schemas.microsoft.com/office/drawing/2014/main" xmlns="" id="{00000000-0008-0000-0500-00003B090000}"/>
              </a:ext>
            </a:extLst>
          </xdr:cNvPr>
          <xdr:cNvGrpSpPr/>
        </xdr:nvGrpSpPr>
        <xdr:grpSpPr>
          <a:xfrm>
            <a:off x="20812125" y="2289175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364" name="Rectangle 2363">
              <a:extLst>
                <a:ext uri="{FF2B5EF4-FFF2-40B4-BE49-F238E27FC236}">
                  <a16:creationId xmlns:a16="http://schemas.microsoft.com/office/drawing/2014/main" xmlns="" id="{00000000-0008-0000-0500-00003C090000}"/>
                </a:ext>
              </a:extLst>
            </xdr:cNvPr>
            <xdr:cNvSpPr/>
          </xdr:nvSpPr>
          <xdr:spPr>
            <a:xfrm>
              <a:off x="20828000" y="22923500"/>
              <a:ext cx="809625" cy="106362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65" name="Rectangle 2364">
              <a:extLst>
                <a:ext uri="{FF2B5EF4-FFF2-40B4-BE49-F238E27FC236}">
                  <a16:creationId xmlns:a16="http://schemas.microsoft.com/office/drawing/2014/main" xmlns="" id="{00000000-0008-0000-0500-00003D090000}"/>
                </a:ext>
              </a:extLst>
            </xdr:cNvPr>
            <xdr:cNvSpPr/>
          </xdr:nvSpPr>
          <xdr:spPr>
            <a:xfrm>
              <a:off x="20812125" y="22891750"/>
              <a:ext cx="841375" cy="2835936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66" name="Rectangle 2365">
              <a:extLst>
                <a:ext uri="{FF2B5EF4-FFF2-40B4-BE49-F238E27FC236}">
                  <a16:creationId xmlns:a16="http://schemas.microsoft.com/office/drawing/2014/main" xmlns="" id="{00000000-0008-0000-0500-00003E090000}"/>
                </a:ext>
              </a:extLst>
            </xdr:cNvPr>
            <xdr:cNvSpPr/>
          </xdr:nvSpPr>
          <xdr:spPr>
            <a:xfrm>
              <a:off x="20812125" y="25766183"/>
              <a:ext cx="841375" cy="205317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sp macro="" textlink="">
          <xdr:nvSpPr>
            <xdr:cNvPr id="2367" name="TextBox 2366">
              <a:extLst>
                <a:ext uri="{FF2B5EF4-FFF2-40B4-BE49-F238E27FC236}">
                  <a16:creationId xmlns:a16="http://schemas.microsoft.com/office/drawing/2014/main" xmlns="" id="{00000000-0008-0000-0500-00003F090000}"/>
                </a:ext>
              </a:extLst>
            </xdr:cNvPr>
            <xdr:cNvSpPr txBox="1"/>
          </xdr:nvSpPr>
          <xdr:spPr>
            <a:xfrm>
              <a:off x="20955000" y="23034625"/>
              <a:ext cx="730250" cy="850239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368" name="TextBox 2367">
              <a:extLst>
                <a:ext uri="{FF2B5EF4-FFF2-40B4-BE49-F238E27FC236}">
                  <a16:creationId xmlns:a16="http://schemas.microsoft.com/office/drawing/2014/main" xmlns="" id="{00000000-0008-0000-0500-000040090000}"/>
                </a:ext>
              </a:extLst>
            </xdr:cNvPr>
            <xdr:cNvSpPr txBox="1"/>
          </xdr:nvSpPr>
          <xdr:spPr>
            <a:xfrm>
              <a:off x="20955000" y="24923751"/>
              <a:ext cx="730250" cy="585788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  <xdr:sp macro="" textlink="">
          <xdr:nvSpPr>
            <xdr:cNvPr id="2369" name="TextBox 2368">
              <a:extLst>
                <a:ext uri="{FF2B5EF4-FFF2-40B4-BE49-F238E27FC236}">
                  <a16:creationId xmlns:a16="http://schemas.microsoft.com/office/drawing/2014/main" xmlns="" id="{00000000-0008-0000-0500-000041090000}"/>
                </a:ext>
              </a:extLst>
            </xdr:cNvPr>
            <xdr:cNvSpPr txBox="1"/>
          </xdr:nvSpPr>
          <xdr:spPr>
            <a:xfrm>
              <a:off x="20907375" y="23923626"/>
              <a:ext cx="730250" cy="6350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CA" sz="1400" b="1"/>
                <a:t>1 SHELF </a:t>
              </a:r>
            </a:p>
          </xdr:txBody>
        </xdr:sp>
      </xdr:grpSp>
    </xdr:grpSp>
    <xdr:clientData/>
  </xdr:twoCellAnchor>
  <xdr:twoCellAnchor>
    <xdr:from>
      <xdr:col>18</xdr:col>
      <xdr:colOff>508000</xdr:colOff>
      <xdr:row>371</xdr:row>
      <xdr:rowOff>63500</xdr:rowOff>
    </xdr:from>
    <xdr:to>
      <xdr:col>19</xdr:col>
      <xdr:colOff>730250</xdr:colOff>
      <xdr:row>385</xdr:row>
      <xdr:rowOff>127000</xdr:rowOff>
    </xdr:to>
    <xdr:grpSp>
      <xdr:nvGrpSpPr>
        <xdr:cNvPr id="2370" name="Group 2369">
          <a:extLst>
            <a:ext uri="{FF2B5EF4-FFF2-40B4-BE49-F238E27FC236}">
              <a16:creationId xmlns:a16="http://schemas.microsoft.com/office/drawing/2014/main" xmlns="" id="{00000000-0008-0000-0500-000042090000}"/>
            </a:ext>
          </a:extLst>
        </xdr:cNvPr>
        <xdr:cNvGrpSpPr/>
      </xdr:nvGrpSpPr>
      <xdr:grpSpPr>
        <a:xfrm>
          <a:off x="15716250" y="140446125"/>
          <a:ext cx="873125" cy="3079750"/>
          <a:chOff x="22272625" y="23622000"/>
          <a:chExt cx="873125" cy="3079750"/>
        </a:xfrm>
      </xdr:grpSpPr>
      <xdr:grpSp>
        <xdr:nvGrpSpPr>
          <xdr:cNvPr id="2371" name="Group 2370">
            <a:extLst>
              <a:ext uri="{FF2B5EF4-FFF2-40B4-BE49-F238E27FC236}">
                <a16:creationId xmlns:a16="http://schemas.microsoft.com/office/drawing/2014/main" xmlns="" id="{00000000-0008-0000-0500-000043090000}"/>
              </a:ext>
            </a:extLst>
          </xdr:cNvPr>
          <xdr:cNvGrpSpPr/>
        </xdr:nvGrpSpPr>
        <xdr:grpSpPr>
          <a:xfrm>
            <a:off x="22272625" y="23622000"/>
            <a:ext cx="873125" cy="3079750"/>
            <a:chOff x="20812125" y="22891750"/>
            <a:chExt cx="873125" cy="3079750"/>
          </a:xfrm>
        </xdr:grpSpPr>
        <xdr:sp macro="" textlink="">
          <xdr:nvSpPr>
            <xdr:cNvPr id="2376" name="Rectangle 2375">
              <a:extLst>
                <a:ext uri="{FF2B5EF4-FFF2-40B4-BE49-F238E27FC236}">
                  <a16:creationId xmlns:a16="http://schemas.microsoft.com/office/drawing/2014/main" xmlns="" id="{00000000-0008-0000-0500-000048090000}"/>
                </a:ext>
              </a:extLst>
            </xdr:cNvPr>
            <xdr:cNvSpPr/>
          </xdr:nvSpPr>
          <xdr:spPr>
            <a:xfrm>
              <a:off x="20859750" y="24713935"/>
              <a:ext cx="746125" cy="89825"/>
            </a:xfrm>
            <a:prstGeom prst="rect">
              <a:avLst/>
            </a:prstGeom>
            <a:noFill/>
            <a:ln w="57150"/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CA" sz="1100"/>
            </a:p>
          </xdr:txBody>
        </xdr:sp>
        <xdr:grpSp>
          <xdr:nvGrpSpPr>
            <xdr:cNvPr id="2377" name="Group 2376">
              <a:extLst>
                <a:ext uri="{FF2B5EF4-FFF2-40B4-BE49-F238E27FC236}">
                  <a16:creationId xmlns:a16="http://schemas.microsoft.com/office/drawing/2014/main" xmlns="" id="{00000000-0008-0000-0500-000049090000}"/>
                </a:ext>
              </a:extLst>
            </xdr:cNvPr>
            <xdr:cNvGrpSpPr/>
          </xdr:nvGrpSpPr>
          <xdr:grpSpPr>
            <a:xfrm>
              <a:off x="20812125" y="22891750"/>
              <a:ext cx="873125" cy="3079750"/>
              <a:chOff x="20812125" y="22891750"/>
              <a:chExt cx="873125" cy="3079750"/>
            </a:xfrm>
          </xdr:grpSpPr>
          <xdr:sp macro="" textlink="">
            <xdr:nvSpPr>
              <xdr:cNvPr id="2378" name="Rectangle 2377">
                <a:extLst>
                  <a:ext uri="{FF2B5EF4-FFF2-40B4-BE49-F238E27FC236}">
                    <a16:creationId xmlns:a16="http://schemas.microsoft.com/office/drawing/2014/main" xmlns="" id="{00000000-0008-0000-0500-00004A090000}"/>
                  </a:ext>
                </a:extLst>
              </xdr:cNvPr>
              <xdr:cNvSpPr/>
            </xdr:nvSpPr>
            <xdr:spPr>
              <a:xfrm>
                <a:off x="20828000" y="22923500"/>
                <a:ext cx="809625" cy="106362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79" name="Rectangle 2378">
                <a:extLst>
                  <a:ext uri="{FF2B5EF4-FFF2-40B4-BE49-F238E27FC236}">
                    <a16:creationId xmlns:a16="http://schemas.microsoft.com/office/drawing/2014/main" xmlns="" id="{00000000-0008-0000-0500-00004B090000}"/>
                  </a:ext>
                </a:extLst>
              </xdr:cNvPr>
              <xdr:cNvSpPr/>
            </xdr:nvSpPr>
            <xdr:spPr>
              <a:xfrm>
                <a:off x="20812125" y="22891750"/>
                <a:ext cx="841375" cy="2835936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80" name="Rectangle 2379">
                <a:extLst>
                  <a:ext uri="{FF2B5EF4-FFF2-40B4-BE49-F238E27FC236}">
                    <a16:creationId xmlns:a16="http://schemas.microsoft.com/office/drawing/2014/main" xmlns="" id="{00000000-0008-0000-0500-00004C090000}"/>
                  </a:ext>
                </a:extLst>
              </xdr:cNvPr>
              <xdr:cNvSpPr/>
            </xdr:nvSpPr>
            <xdr:spPr>
              <a:xfrm>
                <a:off x="20812125" y="25766183"/>
                <a:ext cx="841375" cy="205317"/>
              </a:xfrm>
              <a:prstGeom prst="rect">
                <a:avLst/>
              </a:prstGeom>
              <a:noFill/>
              <a:ln w="57150"/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en-CA" sz="1100"/>
              </a:p>
            </xdr:txBody>
          </xdr:sp>
          <xdr:sp macro="" textlink="">
            <xdr:nvSpPr>
              <xdr:cNvPr id="2381" name="TextBox 2380">
                <a:extLst>
                  <a:ext uri="{FF2B5EF4-FFF2-40B4-BE49-F238E27FC236}">
                    <a16:creationId xmlns:a16="http://schemas.microsoft.com/office/drawing/2014/main" xmlns="" id="{00000000-0008-0000-0500-00004D090000}"/>
                  </a:ext>
                </a:extLst>
              </xdr:cNvPr>
              <xdr:cNvSpPr txBox="1"/>
            </xdr:nvSpPr>
            <xdr:spPr>
              <a:xfrm>
                <a:off x="20955000" y="23034625"/>
                <a:ext cx="730250" cy="850239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  <xdr:sp macro="" textlink="">
            <xdr:nvSpPr>
              <xdr:cNvPr id="2382" name="TextBox 2381">
                <a:extLst>
                  <a:ext uri="{FF2B5EF4-FFF2-40B4-BE49-F238E27FC236}">
                    <a16:creationId xmlns:a16="http://schemas.microsoft.com/office/drawing/2014/main" xmlns="" id="{00000000-0008-0000-0500-00004E090000}"/>
                  </a:ext>
                </a:extLst>
              </xdr:cNvPr>
              <xdr:cNvSpPr txBox="1"/>
            </xdr:nvSpPr>
            <xdr:spPr>
              <a:xfrm>
                <a:off x="20955000" y="24923751"/>
                <a:ext cx="730250" cy="585788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endParaRPr lang="en-CA" sz="1400" b="1"/>
              </a:p>
            </xdr:txBody>
          </xdr:sp>
          <xdr:sp macro="" textlink="">
            <xdr:nvSpPr>
              <xdr:cNvPr id="2383" name="TextBox 2382">
                <a:extLst>
                  <a:ext uri="{FF2B5EF4-FFF2-40B4-BE49-F238E27FC236}">
                    <a16:creationId xmlns:a16="http://schemas.microsoft.com/office/drawing/2014/main" xmlns="" id="{00000000-0008-0000-0500-00004F090000}"/>
                  </a:ext>
                </a:extLst>
              </xdr:cNvPr>
              <xdr:cNvSpPr txBox="1"/>
            </xdr:nvSpPr>
            <xdr:spPr>
              <a:xfrm>
                <a:off x="20907375" y="23923626"/>
                <a:ext cx="730250" cy="635000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r>
                  <a:rPr lang="en-CA" sz="1400" b="1"/>
                  <a:t>1 SHELF </a:t>
                </a:r>
              </a:p>
            </xdr:txBody>
          </xdr:sp>
        </xdr:grpSp>
      </xdr:grpSp>
      <xdr:sp macro="" textlink="">
        <xdr:nvSpPr>
          <xdr:cNvPr id="2372" name="Rectangle 2371">
            <a:extLst>
              <a:ext uri="{FF2B5EF4-FFF2-40B4-BE49-F238E27FC236}">
                <a16:creationId xmlns:a16="http://schemas.microsoft.com/office/drawing/2014/main" xmlns="" id="{00000000-0008-0000-0500-000044090000}"/>
              </a:ext>
            </a:extLst>
          </xdr:cNvPr>
          <xdr:cNvSpPr/>
        </xdr:nvSpPr>
        <xdr:spPr>
          <a:xfrm>
            <a:off x="22272626" y="25828625"/>
            <a:ext cx="841374" cy="301626"/>
          </a:xfrm>
          <a:prstGeom prst="rect">
            <a:avLst/>
          </a:prstGeom>
          <a:noFill/>
          <a:ln w="5715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CA" sz="1100"/>
          </a:p>
        </xdr:txBody>
      </xdr:sp>
      <xdr:cxnSp macro="">
        <xdr:nvCxnSpPr>
          <xdr:cNvPr id="2373" name="Straight Connector 2372">
            <a:extLst>
              <a:ext uri="{FF2B5EF4-FFF2-40B4-BE49-F238E27FC236}">
                <a16:creationId xmlns:a16="http://schemas.microsoft.com/office/drawing/2014/main" xmlns="" id="{00000000-0008-0000-0500-000045090000}"/>
              </a:ext>
            </a:extLst>
          </xdr:cNvPr>
          <xdr:cNvCxnSpPr/>
        </xdr:nvCxnSpPr>
        <xdr:spPr>
          <a:xfrm>
            <a:off x="22494875" y="2568575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74" name="Straight Connector 2373">
            <a:extLst>
              <a:ext uri="{FF2B5EF4-FFF2-40B4-BE49-F238E27FC236}">
                <a16:creationId xmlns:a16="http://schemas.microsoft.com/office/drawing/2014/main" xmlns="" id="{00000000-0008-0000-0500-000046090000}"/>
              </a:ext>
            </a:extLst>
          </xdr:cNvPr>
          <xdr:cNvCxnSpPr/>
        </xdr:nvCxnSpPr>
        <xdr:spPr>
          <a:xfrm>
            <a:off x="22494875" y="25955625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75" name="Straight Connector 2374">
            <a:extLst>
              <a:ext uri="{FF2B5EF4-FFF2-40B4-BE49-F238E27FC236}">
                <a16:creationId xmlns:a16="http://schemas.microsoft.com/office/drawing/2014/main" xmlns="" id="{00000000-0008-0000-0500-000047090000}"/>
              </a:ext>
            </a:extLst>
          </xdr:cNvPr>
          <xdr:cNvCxnSpPr/>
        </xdr:nvCxnSpPr>
        <xdr:spPr>
          <a:xfrm>
            <a:off x="22494875" y="26289000"/>
            <a:ext cx="365125" cy="0"/>
          </a:xfrm>
          <a:prstGeom prst="line">
            <a:avLst/>
          </a:prstGeom>
          <a:ln w="762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717176</xdr:colOff>
      <xdr:row>109</xdr:row>
      <xdr:rowOff>67235</xdr:rowOff>
    </xdr:from>
    <xdr:to>
      <xdr:col>5</xdr:col>
      <xdr:colOff>851647</xdr:colOff>
      <xdr:row>110</xdr:row>
      <xdr:rowOff>224117</xdr:rowOff>
    </xdr:to>
    <xdr:sp macro="" textlink="">
      <xdr:nvSpPr>
        <xdr:cNvPr id="4" name="Right Brace 3">
          <a:extLst>
            <a:ext uri="{FF2B5EF4-FFF2-40B4-BE49-F238E27FC236}">
              <a16:creationId xmlns:a16="http://schemas.microsoft.com/office/drawing/2014/main" xmlns="" id="{00000000-0008-0000-0A00-000004000000}"/>
            </a:ext>
          </a:extLst>
        </xdr:cNvPr>
        <xdr:cNvSpPr/>
      </xdr:nvSpPr>
      <xdr:spPr>
        <a:xfrm>
          <a:off x="3993776" y="37395710"/>
          <a:ext cx="134471" cy="433107"/>
        </a:xfrm>
        <a:prstGeom prst="rightBrace">
          <a:avLst/>
        </a:prstGeom>
        <a:ln w="1905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  <xdr:twoCellAnchor>
    <xdr:from>
      <xdr:col>0</xdr:col>
      <xdr:colOff>112059</xdr:colOff>
      <xdr:row>304</xdr:row>
      <xdr:rowOff>67236</xdr:rowOff>
    </xdr:from>
    <xdr:to>
      <xdr:col>6</xdr:col>
      <xdr:colOff>134470</xdr:colOff>
      <xdr:row>311</xdr:row>
      <xdr:rowOff>11206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xmlns="" id="{00000000-0008-0000-0A00-000003000000}"/>
            </a:ext>
          </a:extLst>
        </xdr:cNvPr>
        <xdr:cNvCxnSpPr/>
      </xdr:nvCxnSpPr>
      <xdr:spPr>
        <a:xfrm>
          <a:off x="112059" y="59077412"/>
          <a:ext cx="7877735" cy="1355912"/>
        </a:xfrm>
        <a:prstGeom prst="line">
          <a:avLst/>
        </a:prstGeom>
        <a:ln w="57150"/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123265</xdr:colOff>
      <xdr:row>1</xdr:row>
      <xdr:rowOff>123264</xdr:rowOff>
    </xdr:from>
    <xdr:to>
      <xdr:col>29</xdr:col>
      <xdr:colOff>627529</xdr:colOff>
      <xdr:row>13</xdr:row>
      <xdr:rowOff>78440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xmlns="" id="{00000000-0008-0000-0B00-000002000000}"/>
            </a:ext>
          </a:extLst>
        </xdr:cNvPr>
        <xdr:cNvSpPr/>
      </xdr:nvSpPr>
      <xdr:spPr>
        <a:xfrm>
          <a:off x="18187147" y="593911"/>
          <a:ext cx="4291853" cy="4067735"/>
        </a:xfrm>
        <a:prstGeom prst="ellipse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CA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OTHER%20%20CABINETS%20BACK%20UP\2017%20NEW%20DAILY%20VANITY%20LIS\Copy%20of%20Copy%20of%202017%20COUNTER%20TOP%20finalL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WORK-3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Sheet2"/>
      <sheetName val="Sheet5"/>
      <sheetName val="INFO SHEET"/>
      <sheetName val="Sheet3"/>
      <sheetName val="Sheet4"/>
    </sheetNames>
    <sheetDataSet>
      <sheetData sheetId="0">
        <row r="3">
          <cell r="W3">
            <v>0</v>
          </cell>
        </row>
      </sheetData>
      <sheetData sheetId="1"/>
      <sheetData sheetId="2"/>
      <sheetData sheetId="3">
        <row r="3">
          <cell r="C3" t="str">
            <v>Abbott &amp; Haliburton HBC</v>
          </cell>
        </row>
        <row r="4">
          <cell r="C4" t="str">
            <v>Aggregate Central Dispatch</v>
          </cell>
        </row>
        <row r="5">
          <cell r="C5" t="str">
            <v xml:space="preserve">Allandale Home Hardware Store </v>
          </cell>
        </row>
        <row r="6">
          <cell r="C6" t="str">
            <v xml:space="preserve">Allan's Home Hardware </v>
          </cell>
        </row>
        <row r="7">
          <cell r="C7" t="str">
            <v>Alliance International LLC</v>
          </cell>
        </row>
        <row r="8">
          <cell r="C8" t="str">
            <v>Alliston HHBC</v>
          </cell>
        </row>
        <row r="9">
          <cell r="C9" t="str">
            <v>Amati Plumbing Supply Ltd</v>
          </cell>
        </row>
        <row r="10">
          <cell r="C10" t="str">
            <v>Anden Bathrooms -</v>
          </cell>
        </row>
        <row r="11">
          <cell r="C11" t="str">
            <v xml:space="preserve">Angus Home Hardware </v>
          </cell>
        </row>
        <row r="12">
          <cell r="C12" t="str">
            <v>Ann Jude Chilliah</v>
          </cell>
        </row>
        <row r="13">
          <cell r="C13" t="str">
            <v xml:space="preserve">Appleby Home Hardware </v>
          </cell>
        </row>
        <row r="14">
          <cell r="C14" t="str">
            <v xml:space="preserve">Apsley Home Hardware Building </v>
          </cell>
        </row>
        <row r="15">
          <cell r="C15" t="str">
            <v xml:space="preserve">Aqua Blue </v>
          </cell>
        </row>
        <row r="16">
          <cell r="C16" t="str">
            <v>Arborg HHBC</v>
          </cell>
        </row>
        <row r="17">
          <cell r="C17" t="str">
            <v xml:space="preserve">Arrow Home hardware </v>
          </cell>
        </row>
        <row r="18">
          <cell r="C18" t="str">
            <v xml:space="preserve">Arruda's Home Improvements Center </v>
          </cell>
        </row>
        <row r="19">
          <cell r="C19" t="str">
            <v xml:space="preserve">Artic Rim Distributors Ltd. HHBC </v>
          </cell>
        </row>
        <row r="20">
          <cell r="C20" t="str">
            <v xml:space="preserve">Athabasca HHBC - Store </v>
          </cell>
        </row>
        <row r="21">
          <cell r="C21" t="str">
            <v>Atkinson H- B-C</v>
          </cell>
        </row>
        <row r="22">
          <cell r="C22" t="str">
            <v xml:space="preserve">Aurora HH </v>
          </cell>
        </row>
        <row r="23">
          <cell r="C23" t="str">
            <v xml:space="preserve">Avonlea Kitchen &amp;  Bath </v>
          </cell>
        </row>
        <row r="24">
          <cell r="C24" t="str">
            <v>Aylwards HC Grand Banks</v>
          </cell>
        </row>
        <row r="25">
          <cell r="C25" t="str">
            <v>Aylwards HHBC</v>
          </cell>
        </row>
        <row r="27">
          <cell r="C27" t="str">
            <v>Barry's Home Hardware</v>
          </cell>
        </row>
        <row r="28">
          <cell r="C28" t="str">
            <v>Barton Bath + Floor</v>
          </cell>
        </row>
        <row r="29">
          <cell r="C29" t="str">
            <v>Bath &amp; Kitchen Studio</v>
          </cell>
        </row>
        <row r="30">
          <cell r="C30" t="str">
            <v>Bath City</v>
          </cell>
        </row>
        <row r="31">
          <cell r="C31" t="str">
            <v xml:space="preserve">Bath Depot </v>
          </cell>
        </row>
        <row r="32">
          <cell r="C32" t="str">
            <v>Bath In Style</v>
          </cell>
        </row>
        <row r="33">
          <cell r="C33" t="str">
            <v>Bath Reflections</v>
          </cell>
        </row>
        <row r="34">
          <cell r="C34" t="str">
            <v>Bathroom  &amp; Galleries Mississauga</v>
          </cell>
        </row>
        <row r="35">
          <cell r="C35" t="str">
            <v>Bathroom &amp; Galleries St.Catherines</v>
          </cell>
        </row>
        <row r="36">
          <cell r="C36" t="str">
            <v>Bathroom &amp; Kitchen Galleries -Burlington</v>
          </cell>
        </row>
        <row r="37">
          <cell r="C37" t="str">
            <v>Bathroom &amp; Kitchen Galleries -Vaughan</v>
          </cell>
        </row>
        <row r="38">
          <cell r="C38" t="str">
            <v>Beach Builders</v>
          </cell>
        </row>
        <row r="39">
          <cell r="C39" t="str">
            <v>Beach HH</v>
          </cell>
        </row>
        <row r="40">
          <cell r="C40" t="str">
            <v xml:space="preserve">Berardi Bros Plumbing </v>
          </cell>
        </row>
        <row r="41">
          <cell r="C41" t="str">
            <v>Bernice and Gus</v>
          </cell>
        </row>
        <row r="42">
          <cell r="C42" t="str">
            <v>Better Baths By Design</v>
          </cell>
        </row>
        <row r="43">
          <cell r="C43" t="str">
            <v>Blind River H-H-B-C</v>
          </cell>
        </row>
        <row r="44">
          <cell r="C44" t="str">
            <v>BotWood HHBC</v>
          </cell>
        </row>
        <row r="46">
          <cell r="C46" t="str">
            <v xml:space="preserve">Boyd Bros.HHBC </v>
          </cell>
        </row>
        <row r="47">
          <cell r="C47" t="str">
            <v>Brace Bridge Home Hardware</v>
          </cell>
        </row>
        <row r="48">
          <cell r="C48" t="str">
            <v>Bracebridge Tim-Br Mart</v>
          </cell>
        </row>
        <row r="49">
          <cell r="C49" t="str">
            <v>Bradford H/H</v>
          </cell>
        </row>
        <row r="50">
          <cell r="C50" t="str">
            <v xml:space="preserve">Bradshaw Plumbing </v>
          </cell>
        </row>
        <row r="51">
          <cell r="C51" t="str">
            <v>BRANDOM KITCHEN &amp; BATH DESIGN CENTRE INC.</v>
          </cell>
        </row>
        <row r="52">
          <cell r="C52" t="str">
            <v>Brantford Home Hardware</v>
          </cell>
        </row>
        <row r="53">
          <cell r="C53" t="str">
            <v>Bridgetown HH-Store</v>
          </cell>
        </row>
        <row r="54">
          <cell r="C54" t="str">
            <v>Broadbent's HHBC</v>
          </cell>
        </row>
        <row r="55">
          <cell r="C55" t="str">
            <v>Brockville HHBC</v>
          </cell>
        </row>
        <row r="56">
          <cell r="C56" t="str">
            <v>Brooklin Home Hardware</v>
          </cell>
        </row>
        <row r="57">
          <cell r="C57" t="str">
            <v>Brunet Kitchen &amp; Bath</v>
          </cell>
        </row>
        <row r="58">
          <cell r="C58" t="str">
            <v>Caledon Tile Bath &amp; Kitchen Centre</v>
          </cell>
        </row>
        <row r="59">
          <cell r="C59" t="str">
            <v>Caraquet Home Hardware</v>
          </cell>
        </row>
        <row r="60">
          <cell r="C60" t="str">
            <v xml:space="preserve">Centennial Plumbing </v>
          </cell>
        </row>
        <row r="61">
          <cell r="C61" t="str">
            <v xml:space="preserve">Charlottetown H / H  </v>
          </cell>
        </row>
        <row r="62">
          <cell r="C62" t="str">
            <v>Chatham- Kent H.H.B.C.</v>
          </cell>
        </row>
        <row r="63">
          <cell r="C63" t="str">
            <v xml:space="preserve">Chemong HHBC </v>
          </cell>
        </row>
        <row r="64">
          <cell r="C64" t="str">
            <v xml:space="preserve">Clarenville HHBC </v>
          </cell>
        </row>
        <row r="65">
          <cell r="C65" t="str">
            <v xml:space="preserve">Cloyne Home Hardware </v>
          </cell>
        </row>
        <row r="66">
          <cell r="C66" t="str">
            <v xml:space="preserve">Cobourg Home Hardware </v>
          </cell>
        </row>
        <row r="67">
          <cell r="C67" t="str">
            <v>Cole's Tim-Br Mart</v>
          </cell>
        </row>
        <row r="68">
          <cell r="C68" t="str">
            <v>Collingwood H H B C</v>
          </cell>
        </row>
        <row r="69">
          <cell r="C69" t="str">
            <v xml:space="preserve">Collins HHBC Store </v>
          </cell>
        </row>
        <row r="70">
          <cell r="C70" t="str">
            <v xml:space="preserve">Cooksville Lumber Co.Ltd </v>
          </cell>
        </row>
        <row r="71">
          <cell r="C71" t="str">
            <v>Coons Bath Design Inc</v>
          </cell>
        </row>
        <row r="72">
          <cell r="C72" t="str">
            <v>Cox Home Hardware</v>
          </cell>
        </row>
        <row r="73">
          <cell r="C73" t="str">
            <v>CRISTAL BATH</v>
          </cell>
        </row>
        <row r="74">
          <cell r="C74" t="str">
            <v xml:space="preserve">Crompton HHBC </v>
          </cell>
        </row>
        <row r="75">
          <cell r="C75" t="str">
            <v>CRS Kitchen &amp; Bathrooms</v>
          </cell>
        </row>
        <row r="76">
          <cell r="C76" t="str">
            <v xml:space="preserve">Crystal Bath Walls Inc. </v>
          </cell>
        </row>
        <row r="77">
          <cell r="C77" t="str">
            <v xml:space="preserve">Dalton's HHBC </v>
          </cell>
        </row>
        <row r="78">
          <cell r="C78" t="str">
            <v>Discount Cash &amp; Carry of North Bay</v>
          </cell>
        </row>
        <row r="79">
          <cell r="C79" t="str">
            <v>Dlaton's Home Hardware Building Centre</v>
          </cell>
        </row>
        <row r="80">
          <cell r="C80" t="str">
            <v xml:space="preserve">Drummond H H </v>
          </cell>
        </row>
        <row r="81">
          <cell r="C81" t="str">
            <v xml:space="preserve">E. Archdekin Plumbing &amp; Heating Limited </v>
          </cell>
        </row>
        <row r="82">
          <cell r="C82" t="str">
            <v>Eastway Building Supplies Ltd.</v>
          </cell>
        </row>
        <row r="83">
          <cell r="C83" t="str">
            <v>Echo Bay H H</v>
          </cell>
        </row>
        <row r="84">
          <cell r="C84" t="str">
            <v>Electrical &amp; Plumbing Store (West)</v>
          </cell>
        </row>
        <row r="85">
          <cell r="C85" t="str">
            <v>Electrical &amp;Plumbing Store East</v>
          </cell>
        </row>
        <row r="86">
          <cell r="C86" t="str">
            <v>Elite Plumbing &amp; Heating Supplies Ltd.</v>
          </cell>
        </row>
        <row r="87">
          <cell r="C87" t="str">
            <v xml:space="preserve">Elora Building Supplies </v>
          </cell>
        </row>
        <row r="88">
          <cell r="C88" t="str">
            <v>Embrun HHBC</v>
          </cell>
        </row>
        <row r="89">
          <cell r="C89" t="str">
            <v>Espanola H H B C</v>
          </cell>
        </row>
        <row r="90">
          <cell r="C90" t="str">
            <v>Essex Home Hardware</v>
          </cell>
        </row>
        <row r="91">
          <cell r="C91" t="str">
            <v>Euro Flooring</v>
          </cell>
        </row>
        <row r="92">
          <cell r="C92" t="str">
            <v>Euro Kitchen and Bath Distributors</v>
          </cell>
        </row>
        <row r="93">
          <cell r="C93" t="str">
            <v>European Kitchen &amp; Bath Designers</v>
          </cell>
        </row>
        <row r="94">
          <cell r="C94" t="str">
            <v>Evans Bros HHBC</v>
          </cell>
        </row>
        <row r="95">
          <cell r="C95" t="str">
            <v xml:space="preserve">Farr's HH </v>
          </cell>
        </row>
        <row r="96">
          <cell r="C96" t="str">
            <v xml:space="preserve">Fines Home hardware </v>
          </cell>
        </row>
        <row r="97">
          <cell r="C97" t="str">
            <v>Floor  &amp;  Bath Design Inc.</v>
          </cell>
        </row>
        <row r="98">
          <cell r="C98" t="str">
            <v xml:space="preserve">Fort Erie Timber Mart </v>
          </cell>
        </row>
        <row r="99">
          <cell r="C99" t="str">
            <v>Fort McMurray HHBC</v>
          </cell>
        </row>
        <row r="100">
          <cell r="C100" t="str">
            <v>Fortvnato</v>
          </cell>
        </row>
        <row r="101">
          <cell r="C101" t="str">
            <v xml:space="preserve">Fulford Hardware Inc. </v>
          </cell>
        </row>
        <row r="102">
          <cell r="C102" t="str">
            <v xml:space="preserve">Gananoque H.H.B.C </v>
          </cell>
        </row>
        <row r="103">
          <cell r="C103" t="str">
            <v xml:space="preserve">Geerlinks H.H.B.C. </v>
          </cell>
        </row>
        <row r="104">
          <cell r="C104" t="str">
            <v>Geo Teck Heating And Cooling Ltd</v>
          </cell>
        </row>
        <row r="105">
          <cell r="C105" t="str">
            <v xml:space="preserve">Gilmer's HHBC </v>
          </cell>
        </row>
        <row r="106">
          <cell r="C106" t="str">
            <v xml:space="preserve">Glovertown HHBC </v>
          </cell>
        </row>
        <row r="107">
          <cell r="C107" t="str">
            <v>Godrich Rona Store</v>
          </cell>
        </row>
        <row r="108">
          <cell r="C108" t="str">
            <v>Gow's Hardware Limited</v>
          </cell>
        </row>
        <row r="109">
          <cell r="C109" t="str">
            <v>Grand Bay Home Hardware</v>
          </cell>
        </row>
        <row r="110">
          <cell r="C110" t="str">
            <v>Grand Falls HBC</v>
          </cell>
        </row>
        <row r="111">
          <cell r="C111" t="str">
            <v>GRANDERIE H H</v>
          </cell>
        </row>
        <row r="112">
          <cell r="C112" t="str">
            <v>Grant Home Hardware</v>
          </cell>
        </row>
        <row r="113">
          <cell r="C113" t="str">
            <v xml:space="preserve">Greenwood HHBC </v>
          </cell>
        </row>
        <row r="114">
          <cell r="C114" t="str">
            <v xml:space="preserve">Guernsey Enterprises Ltd. </v>
          </cell>
        </row>
        <row r="115">
          <cell r="C115" t="str">
            <v>H.F.Smith Lumber</v>
          </cell>
        </row>
        <row r="116">
          <cell r="C116" t="str">
            <v>Hakim Optical Laboratory Ltd.</v>
          </cell>
        </row>
        <row r="117">
          <cell r="C117" t="str">
            <v xml:space="preserve">Hammond Plumbing </v>
          </cell>
        </row>
        <row r="118">
          <cell r="C118" t="str">
            <v>Hanover Rona Building Centre</v>
          </cell>
        </row>
        <row r="119">
          <cell r="C119" t="str">
            <v xml:space="preserve">Hartzel Home Hardware </v>
          </cell>
        </row>
        <row r="120">
          <cell r="C120" t="str">
            <v xml:space="preserve">Hastings Home Hardware </v>
          </cell>
        </row>
        <row r="121">
          <cell r="C121" t="str">
            <v>Highland HBC</v>
          </cell>
        </row>
        <row r="122">
          <cell r="C122" t="str">
            <v>Holmar Plumbing Supplies Inc.</v>
          </cell>
        </row>
        <row r="123">
          <cell r="C123" t="str">
            <v xml:space="preserve">Home Building Centre-Tilbury </v>
          </cell>
        </row>
        <row r="124">
          <cell r="C124" t="str">
            <v xml:space="preserve">Home Hardware Building Centre London East </v>
          </cell>
        </row>
        <row r="125">
          <cell r="C125" t="str">
            <v>Home Unlimited Steels Ave</v>
          </cell>
        </row>
        <row r="126">
          <cell r="C126" t="str">
            <v xml:space="preserve">Hornpayne Home Hardware </v>
          </cell>
        </row>
        <row r="127">
          <cell r="C127" t="str">
            <v>Humboldt Hardware Building Center Ltd.</v>
          </cell>
        </row>
        <row r="128">
          <cell r="C128" t="str">
            <v>Hyde Park Plumbing</v>
          </cell>
        </row>
        <row r="129">
          <cell r="C129" t="str">
            <v>Imperial Flooring &amp; Bath Ltd.</v>
          </cell>
        </row>
        <row r="130">
          <cell r="C130" t="str">
            <v>Inverness Design Build Group Ltd.</v>
          </cell>
        </row>
        <row r="131">
          <cell r="C131" t="str">
            <v>J.M McDonald Lumber Limited</v>
          </cell>
        </row>
        <row r="132">
          <cell r="C132" t="str">
            <v xml:space="preserve">Jackman's HC </v>
          </cell>
        </row>
        <row r="133">
          <cell r="C133" t="str">
            <v xml:space="preserve">Jean's Home Hardware </v>
          </cell>
        </row>
        <row r="134">
          <cell r="C134" t="str">
            <v>Judd's Home Hardware</v>
          </cell>
        </row>
        <row r="135">
          <cell r="C135" t="str">
            <v>Kala's Home Hardware</v>
          </cell>
        </row>
        <row r="136">
          <cell r="C136" t="str">
            <v>Kemptville Building Centre</v>
          </cell>
        </row>
        <row r="137">
          <cell r="C137" t="str">
            <v>Ken Wilbur</v>
          </cell>
        </row>
        <row r="138">
          <cell r="C138" t="str">
            <v>Kidd's HHBC</v>
          </cell>
        </row>
        <row r="139">
          <cell r="C139" t="str">
            <v>Kincardine Home Hardware</v>
          </cell>
        </row>
        <row r="140">
          <cell r="C140" t="str">
            <v>Kincardine Tim-Br.Mart</v>
          </cell>
        </row>
        <row r="141">
          <cell r="C141" t="str">
            <v xml:space="preserve">Kindersley HHBC </v>
          </cell>
        </row>
        <row r="142">
          <cell r="C142" t="str">
            <v>Kitchen studio</v>
          </cell>
        </row>
        <row r="143">
          <cell r="C143" t="str">
            <v>Knowles Plumbing</v>
          </cell>
        </row>
        <row r="144">
          <cell r="C144" t="str">
            <v>Kolani Kitchen &amp; Bath Inc. Oakville</v>
          </cell>
        </row>
        <row r="145">
          <cell r="C145" t="str">
            <v>Kolani Kitchen &amp; Bath Inc. -Woodbridge</v>
          </cell>
        </row>
        <row r="146">
          <cell r="C146" t="str">
            <v>Kolani Kithen &amp; Bath Inc. Concord</v>
          </cell>
        </row>
        <row r="147">
          <cell r="C147" t="str">
            <v>La Crete H H B C</v>
          </cell>
        </row>
        <row r="148">
          <cell r="C148" t="str">
            <v>La Cusine Kitchen Cabinets</v>
          </cell>
        </row>
        <row r="149">
          <cell r="C149" t="str">
            <v>Lakeside HH Store</v>
          </cell>
        </row>
        <row r="150">
          <cell r="C150" t="str">
            <v xml:space="preserve">Lampert Bath Liners Plus </v>
          </cell>
        </row>
        <row r="151">
          <cell r="C151" t="str">
            <v>Latitude</v>
          </cell>
        </row>
        <row r="152">
          <cell r="C152" t="str">
            <v>Leamington HBC Store</v>
          </cell>
        </row>
        <row r="153">
          <cell r="C153" t="str">
            <v>London Bath Center</v>
          </cell>
        </row>
        <row r="154">
          <cell r="C154" t="str">
            <v>LONGFORD INTERNATIONAL LTD</v>
          </cell>
        </row>
        <row r="155">
          <cell r="C155" t="str">
            <v>Luhberteria HHBC</v>
          </cell>
        </row>
        <row r="156">
          <cell r="C156" t="str">
            <v>Lumberjack HH</v>
          </cell>
        </row>
        <row r="157">
          <cell r="C157" t="str">
            <v>Lumberland North Inc.</v>
          </cell>
        </row>
        <row r="158">
          <cell r="C158" t="str">
            <v>LUXURY  BATH &amp; TILE CENTRE</v>
          </cell>
        </row>
        <row r="159">
          <cell r="C159" t="str">
            <v>Manitowaning Mill HBC</v>
          </cell>
        </row>
        <row r="160">
          <cell r="C160" t="str">
            <v>Marathon H H B C</v>
          </cell>
        </row>
        <row r="161">
          <cell r="C161" t="str">
            <v xml:space="preserve">Mar-Span HHBC </v>
          </cell>
        </row>
        <row r="162">
          <cell r="C162" t="str">
            <v xml:space="preserve">McDonald HHBC </v>
          </cell>
        </row>
        <row r="163">
          <cell r="C163" t="str">
            <v>McNabb Lumber co. Ltd</v>
          </cell>
        </row>
        <row r="164">
          <cell r="C164" t="str">
            <v xml:space="preserve">McNaughtons HHBC </v>
          </cell>
        </row>
        <row r="165">
          <cell r="C165" t="str">
            <v>Merrett HHBC</v>
          </cell>
        </row>
        <row r="166">
          <cell r="C166" t="str">
            <v>Metro H B C</v>
          </cell>
        </row>
        <row r="167">
          <cell r="C167" t="str">
            <v>Metro Home Building Center</v>
          </cell>
        </row>
        <row r="168">
          <cell r="C168" t="str">
            <v>Metro Lumber  Home Hardware</v>
          </cell>
        </row>
        <row r="169">
          <cell r="C169" t="str">
            <v>Midland H B C</v>
          </cell>
        </row>
        <row r="170">
          <cell r="C170" t="str">
            <v>Miller Lake Tim-Br. Mart</v>
          </cell>
        </row>
        <row r="171">
          <cell r="C171" t="str">
            <v>Millers Home Hardware Cntr</v>
          </cell>
        </row>
        <row r="172">
          <cell r="C172" t="str">
            <v>Milton Home Harware</v>
          </cell>
        </row>
        <row r="173">
          <cell r="C173" t="str">
            <v>Moffat &amp; Powell London</v>
          </cell>
        </row>
        <row r="174">
          <cell r="C174" t="str">
            <v xml:space="preserve">Moffat &amp; Powell Mitchell </v>
          </cell>
        </row>
        <row r="175">
          <cell r="C175" t="str">
            <v>Moffat &amp; Powell Strathroy</v>
          </cell>
        </row>
        <row r="176">
          <cell r="C176" t="str">
            <v>Moffat and Powell - 05 Exeter</v>
          </cell>
        </row>
        <row r="177">
          <cell r="C177" t="str">
            <v>Mount Albert H H C</v>
          </cell>
        </row>
        <row r="178">
          <cell r="C178" t="str">
            <v>Mr. Tony</v>
          </cell>
        </row>
        <row r="179">
          <cell r="C179" t="str">
            <v>Ms.Debi</v>
          </cell>
        </row>
        <row r="180">
          <cell r="C180" t="str">
            <v>Muirs Home Improvement</v>
          </cell>
        </row>
        <row r="181">
          <cell r="C181" t="str">
            <v>Myrna P.Lee</v>
          </cell>
        </row>
        <row r="182">
          <cell r="C182" t="str">
            <v xml:space="preserve">Naylor's Kitchen </v>
          </cell>
        </row>
        <row r="183">
          <cell r="C183" t="str">
            <v>New Canadians Lumber HBC</v>
          </cell>
        </row>
        <row r="184">
          <cell r="C184" t="str">
            <v>New Hamburg HH</v>
          </cell>
        </row>
        <row r="185">
          <cell r="C185" t="str">
            <v>NewMarket Home Hardware</v>
          </cell>
        </row>
        <row r="186">
          <cell r="C186" t="str">
            <v xml:space="preserve">North West Lumber CO H.H. </v>
          </cell>
        </row>
        <row r="187">
          <cell r="C187" t="str">
            <v>Norval Plumbing Center Inc</v>
          </cell>
        </row>
        <row r="188">
          <cell r="C188" t="str">
            <v>Nykamp H H  B C</v>
          </cell>
        </row>
        <row r="189">
          <cell r="C189" t="str">
            <v>Oak Ridge Hill HH</v>
          </cell>
        </row>
        <row r="190">
          <cell r="C190" t="str">
            <v>Orillia H B C</v>
          </cell>
        </row>
        <row r="191">
          <cell r="C191" t="str">
            <v>Orleans Home Hardware</v>
          </cell>
        </row>
        <row r="192">
          <cell r="C192" t="str">
            <v>Oshawa West Home Hardware</v>
          </cell>
        </row>
        <row r="193">
          <cell r="C193" t="str">
            <v>Palmer H H B C</v>
          </cell>
        </row>
        <row r="194">
          <cell r="C194" t="str">
            <v>Paris H B C</v>
          </cell>
        </row>
        <row r="195">
          <cell r="C195" t="str">
            <v xml:space="preserve">Payzant HHBC </v>
          </cell>
        </row>
        <row r="196">
          <cell r="C196" t="str">
            <v>Penetang Home Hardware</v>
          </cell>
        </row>
        <row r="197">
          <cell r="C197" t="str">
            <v>Penner Building Centre</v>
          </cell>
        </row>
        <row r="198">
          <cell r="C198" t="str">
            <v>Petrolia Home Hardware</v>
          </cell>
        </row>
        <row r="199">
          <cell r="C199" t="str">
            <v>Picton Home Hardware</v>
          </cell>
        </row>
        <row r="200">
          <cell r="C200" t="str">
            <v>Platinum Kitchen, Baths &amp; Beyond</v>
          </cell>
        </row>
        <row r="201">
          <cell r="C201" t="str">
            <v>PLAZA - H H S</v>
          </cell>
        </row>
        <row r="202">
          <cell r="C202" t="str">
            <v>Plumbing &amp; Parts</v>
          </cell>
        </row>
        <row r="203">
          <cell r="C203" t="str">
            <v>Plumbing Centre</v>
          </cell>
        </row>
        <row r="204">
          <cell r="C204" t="str">
            <v>Plumbing Hardware Plus</v>
          </cell>
        </row>
        <row r="205">
          <cell r="C205" t="str">
            <v>Plumbing Mart</v>
          </cell>
        </row>
        <row r="206">
          <cell r="C206" t="str">
            <v>Plumbing Plus</v>
          </cell>
        </row>
        <row r="207">
          <cell r="C207" t="str">
            <v>Plumbing Supply Division of Elka Industries Inc.</v>
          </cell>
        </row>
        <row r="208">
          <cell r="C208" t="str">
            <v xml:space="preserve">Plumbing Warehouse - Brampton </v>
          </cell>
        </row>
        <row r="209">
          <cell r="C209" t="str">
            <v>Plumbing Warehouse - Sudbury</v>
          </cell>
        </row>
        <row r="210">
          <cell r="C210" t="str">
            <v>Plumbing Warehouse Bath &amp; Kitchen</v>
          </cell>
        </row>
        <row r="211">
          <cell r="C211" t="str">
            <v>Plumbpro Supplies</v>
          </cell>
        </row>
        <row r="212">
          <cell r="C212" t="str">
            <v>PORT- C H H B C</v>
          </cell>
        </row>
        <row r="213">
          <cell r="C213" t="str">
            <v>Port Elgin- H H B C</v>
          </cell>
        </row>
        <row r="214">
          <cell r="C214" t="str">
            <v>Port Stanley Home Hardware</v>
          </cell>
        </row>
        <row r="215">
          <cell r="C215" t="str">
            <v>Pounder Tim Br Mart</v>
          </cell>
        </row>
        <row r="216">
          <cell r="C216" t="str">
            <v>Powell Plumbing Supply Ltd</v>
          </cell>
        </row>
        <row r="217">
          <cell r="C217" t="str">
            <v>RENO WOW</v>
          </cell>
        </row>
        <row r="218">
          <cell r="C218" t="str">
            <v xml:space="preserve">Rocky Harbour HHBC </v>
          </cell>
        </row>
        <row r="219">
          <cell r="C219" t="str">
            <v xml:space="preserve">Rocky Mountain House HHBC </v>
          </cell>
        </row>
        <row r="220">
          <cell r="C220" t="str">
            <v>Rolston- H B C S</v>
          </cell>
        </row>
        <row r="221">
          <cell r="C221" t="str">
            <v>Rona Building Centre Mitchell's</v>
          </cell>
        </row>
        <row r="222">
          <cell r="C222" t="str">
            <v>Salmon Arm HBC</v>
          </cell>
        </row>
        <row r="223">
          <cell r="C223" t="str">
            <v>SCHELL LUMBER HBC</v>
          </cell>
        </row>
        <row r="224">
          <cell r="C224" t="str">
            <v>Schilling HBC Store</v>
          </cell>
        </row>
        <row r="225">
          <cell r="C225" t="str">
            <v>Scotian Homes - Enfield Home Hardware</v>
          </cell>
        </row>
        <row r="226">
          <cell r="C226" t="str">
            <v xml:space="preserve">Sheaves Home Hardware </v>
          </cell>
        </row>
        <row r="227">
          <cell r="C227" t="str">
            <v>Simcoe Home Hardware</v>
          </cell>
        </row>
        <row r="228">
          <cell r="C228" t="str">
            <v>Sisiboo Home hardware</v>
          </cell>
        </row>
        <row r="229">
          <cell r="C229" t="str">
            <v xml:space="preserve">Smith &amp; Hladel HBC Store </v>
          </cell>
        </row>
        <row r="230">
          <cell r="C230" t="str">
            <v>Smitty's Home Hardware</v>
          </cell>
        </row>
        <row r="231">
          <cell r="C231" t="str">
            <v>Stamford Home Hardware</v>
          </cell>
        </row>
        <row r="232">
          <cell r="C232" t="str">
            <v xml:space="preserve">Stratford HHBC </v>
          </cell>
        </row>
        <row r="233">
          <cell r="C233" t="str">
            <v>Strathroy H H B C</v>
          </cell>
        </row>
        <row r="234">
          <cell r="C234" t="str">
            <v xml:space="preserve">Sturgeon  Falls H H B  C </v>
          </cell>
        </row>
        <row r="235">
          <cell r="C235" t="str">
            <v>Sutton Home Hardware</v>
          </cell>
        </row>
        <row r="236">
          <cell r="C236" t="str">
            <v>Taps &amp; Stone Kitchen &amp; Bath Boutique</v>
          </cell>
        </row>
        <row r="237">
          <cell r="C237" t="str">
            <v>Taps and Tubs Kitchen &amp; Bath Studio</v>
          </cell>
        </row>
        <row r="238">
          <cell r="C238" t="str">
            <v>Tapworks Kitchen &amp; Bath (Scarborough)</v>
          </cell>
        </row>
        <row r="239">
          <cell r="C239" t="str">
            <v>Tapworks Kitchen &amp; Bath Ltd (Oakville)</v>
          </cell>
        </row>
        <row r="240">
          <cell r="C240" t="str">
            <v>The Electrical &amp; Plumbing Store</v>
          </cell>
        </row>
        <row r="241">
          <cell r="C241" t="str">
            <v>The New Sturgeon Builders HHBC</v>
          </cell>
        </row>
        <row r="242">
          <cell r="C242" t="str">
            <v>The World of Plumbing</v>
          </cell>
        </row>
        <row r="243">
          <cell r="C243" t="str">
            <v xml:space="preserve">Thomas Hardware </v>
          </cell>
        </row>
        <row r="244">
          <cell r="C244" t="str">
            <v>Thompson HBC</v>
          </cell>
        </row>
        <row r="245">
          <cell r="C245" t="str">
            <v>Thornbury HHBC</v>
          </cell>
        </row>
        <row r="246">
          <cell r="C246" t="str">
            <v>Tilbury Home Hardware</v>
          </cell>
        </row>
        <row r="247">
          <cell r="C247" t="str">
            <v>Tile Tech Floor &amp; Bath Solutions Inc.</v>
          </cell>
        </row>
        <row r="248">
          <cell r="C248" t="str">
            <v>Timberland H H B C</v>
          </cell>
        </row>
        <row r="249">
          <cell r="C249" t="str">
            <v>Tottenham HH</v>
          </cell>
        </row>
        <row r="250">
          <cell r="C250" t="str">
            <v>Town &amp; Country Lumber</v>
          </cell>
        </row>
        <row r="251">
          <cell r="C251" t="str">
            <v>Trenton H H B C</v>
          </cell>
        </row>
        <row r="252">
          <cell r="C252" t="str">
            <v xml:space="preserve">United Lumber - Georgetown </v>
          </cell>
        </row>
        <row r="253">
          <cell r="C253" t="str">
            <v>United Lumber -Bolton</v>
          </cell>
        </row>
        <row r="254">
          <cell r="C254" t="str">
            <v xml:space="preserve">Val Caron Home Building Centre </v>
          </cell>
        </row>
        <row r="255">
          <cell r="C255" t="str">
            <v xml:space="preserve">  Val Caron Home Hardware</v>
          </cell>
        </row>
        <row r="256">
          <cell r="C256" t="str">
            <v xml:space="preserve">Vernon HBC </v>
          </cell>
        </row>
        <row r="257">
          <cell r="C257" t="str">
            <v>W. Filsinger &amp; sons</v>
          </cell>
        </row>
        <row r="258">
          <cell r="C258" t="str">
            <v>W.P.Walsh Limited</v>
          </cell>
        </row>
        <row r="259">
          <cell r="C259" t="str">
            <v>Waits</v>
          </cell>
        </row>
        <row r="260">
          <cell r="C260" t="str">
            <v>Wait's Bathroom Plus Ltd.</v>
          </cell>
        </row>
        <row r="261">
          <cell r="C261" t="str">
            <v>Walkers H H</v>
          </cell>
        </row>
        <row r="262">
          <cell r="C262" t="str">
            <v>Watsons HHBC</v>
          </cell>
        </row>
        <row r="263">
          <cell r="C263" t="str">
            <v xml:space="preserve">Wellesley Home Centre </v>
          </cell>
        </row>
        <row r="264">
          <cell r="C264" t="str">
            <v xml:space="preserve"> West's Department Store Ltd. HH </v>
          </cell>
        </row>
        <row r="265">
          <cell r="C265" t="str">
            <v xml:space="preserve">Whitecourt HHBC </v>
          </cell>
        </row>
        <row r="266">
          <cell r="C266" t="str">
            <v>Whitecrestrenos</v>
          </cell>
        </row>
        <row r="267">
          <cell r="C267" t="str">
            <v>Wigle Home Hardware</v>
          </cell>
        </row>
        <row r="268">
          <cell r="C268" t="str">
            <v>Wilson Hardware</v>
          </cell>
        </row>
        <row r="269">
          <cell r="C269" t="str">
            <v>Wilson Plumbing And Hardware</v>
          </cell>
        </row>
        <row r="270">
          <cell r="C270" t="str">
            <v>Winnie Ng</v>
          </cell>
        </row>
        <row r="271">
          <cell r="C271" t="str">
            <v xml:space="preserve">Woodbridge H H </v>
          </cell>
        </row>
        <row r="272">
          <cell r="C272" t="str">
            <v xml:space="preserve">Woodworkers H H   </v>
          </cell>
        </row>
        <row r="273">
          <cell r="C273" t="str">
            <v>World Of Plumbing Kitchen &amp; Bath</v>
          </cell>
        </row>
        <row r="274">
          <cell r="C274" t="str">
            <v>Xiorex Kitchen &amp; Bath</v>
          </cell>
        </row>
      </sheetData>
      <sheetData sheetId="4"/>
      <sheetData sheetId="5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 SHEET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hyperlink" Target="../WEEKLY%20ISSUE%20AND%20DUE%20%20DATA%20SHEET.xlsx" TargetMode="External"/><Relationship Id="rId3" Type="http://schemas.openxmlformats.org/officeDocument/2006/relationships/hyperlink" Target="../tower%20cutting%20sheet/CLASSIC%20TOWER%20CUTTING%20SHEET.xlsx" TargetMode="External"/><Relationship Id="rId7" Type="http://schemas.openxmlformats.org/officeDocument/2006/relationships/hyperlink" Target="../UNIVERSAL%20VANITY%20CUTTING%20SHEET/UNIVERSAL%20VANITY.xlsx" TargetMode="External"/><Relationship Id="rId2" Type="http://schemas.openxmlformats.org/officeDocument/2006/relationships/hyperlink" Target="../Valance%20&amp;%20Frames.xlsx" TargetMode="External"/><Relationship Id="rId1" Type="http://schemas.openxmlformats.org/officeDocument/2006/relationships/hyperlink" Target="../CUTTING%20SEET--%20BACKING/CCLASSIC%20VANITY%20CR-%201BY8%20BACKING.xlsx" TargetMode="External"/><Relationship Id="rId6" Type="http://schemas.openxmlformats.org/officeDocument/2006/relationships/hyperlink" Target="../CLASSIC%20VANITY%20CUTTING%20SHEET/CLASSIC%20VANITY.xlsx" TargetMode="External"/><Relationship Id="rId5" Type="http://schemas.openxmlformats.org/officeDocument/2006/relationships/hyperlink" Target="../../WALL%20COD" TargetMode="External"/><Relationship Id="rId10" Type="http://schemas.openxmlformats.org/officeDocument/2006/relationships/printerSettings" Target="../printerSettings/printerSettings11.bin"/><Relationship Id="rId4" Type="http://schemas.openxmlformats.org/officeDocument/2006/relationships/hyperlink" Target="../a-1%20vanity" TargetMode="External"/><Relationship Id="rId9" Type="http://schemas.openxmlformats.org/officeDocument/2006/relationships/hyperlink" Target="../../VANITY-10-7-2014/NEW%20VVVVVVVVVVVVVVVVVV/VAVI/VALANCES.doc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6" Type="http://schemas.openxmlformats.org/officeDocument/2006/relationships/oleObject" Target="../embeddings/oleObject22.bin"/><Relationship Id="rId21" Type="http://schemas.openxmlformats.org/officeDocument/2006/relationships/oleObject" Target="../embeddings/oleObject17.bin"/><Relationship Id="rId34" Type="http://schemas.openxmlformats.org/officeDocument/2006/relationships/oleObject" Target="../embeddings/oleObject30.bin"/><Relationship Id="rId42" Type="http://schemas.openxmlformats.org/officeDocument/2006/relationships/oleObject" Target="../embeddings/oleObject38.bin"/><Relationship Id="rId47" Type="http://schemas.openxmlformats.org/officeDocument/2006/relationships/oleObject" Target="../embeddings/oleObject43.bin"/><Relationship Id="rId50" Type="http://schemas.openxmlformats.org/officeDocument/2006/relationships/oleObject" Target="../embeddings/oleObject46.bin"/><Relationship Id="rId55" Type="http://schemas.openxmlformats.org/officeDocument/2006/relationships/oleObject" Target="../embeddings/oleObject51.bin"/><Relationship Id="rId63" Type="http://schemas.openxmlformats.org/officeDocument/2006/relationships/oleObject" Target="../embeddings/oleObject59.bin"/><Relationship Id="rId68" Type="http://schemas.openxmlformats.org/officeDocument/2006/relationships/oleObject" Target="../embeddings/oleObject64.bin"/><Relationship Id="rId7" Type="http://schemas.openxmlformats.org/officeDocument/2006/relationships/oleObject" Target="../embeddings/oleObject3.bin"/><Relationship Id="rId2" Type="http://schemas.openxmlformats.org/officeDocument/2006/relationships/drawing" Target="../drawings/drawing3.xml"/><Relationship Id="rId16" Type="http://schemas.openxmlformats.org/officeDocument/2006/relationships/oleObject" Target="../embeddings/oleObject12.bin"/><Relationship Id="rId29" Type="http://schemas.openxmlformats.org/officeDocument/2006/relationships/oleObject" Target="../embeddings/oleObject25.bin"/><Relationship Id="rId11" Type="http://schemas.openxmlformats.org/officeDocument/2006/relationships/oleObject" Target="../embeddings/oleObject7.bin"/><Relationship Id="rId24" Type="http://schemas.openxmlformats.org/officeDocument/2006/relationships/oleObject" Target="../embeddings/oleObject20.bin"/><Relationship Id="rId32" Type="http://schemas.openxmlformats.org/officeDocument/2006/relationships/oleObject" Target="../embeddings/oleObject28.bin"/><Relationship Id="rId37" Type="http://schemas.openxmlformats.org/officeDocument/2006/relationships/oleObject" Target="../embeddings/oleObject33.bin"/><Relationship Id="rId40" Type="http://schemas.openxmlformats.org/officeDocument/2006/relationships/oleObject" Target="../embeddings/oleObject36.bin"/><Relationship Id="rId45" Type="http://schemas.openxmlformats.org/officeDocument/2006/relationships/oleObject" Target="../embeddings/oleObject41.bin"/><Relationship Id="rId53" Type="http://schemas.openxmlformats.org/officeDocument/2006/relationships/oleObject" Target="../embeddings/oleObject49.bin"/><Relationship Id="rId58" Type="http://schemas.openxmlformats.org/officeDocument/2006/relationships/oleObject" Target="../embeddings/oleObject54.bin"/><Relationship Id="rId66" Type="http://schemas.openxmlformats.org/officeDocument/2006/relationships/oleObject" Target="../embeddings/oleObject62.bin"/><Relationship Id="rId5" Type="http://schemas.openxmlformats.org/officeDocument/2006/relationships/image" Target="../media/image2.png"/><Relationship Id="rId61" Type="http://schemas.openxmlformats.org/officeDocument/2006/relationships/oleObject" Target="../embeddings/oleObject57.bin"/><Relationship Id="rId19" Type="http://schemas.openxmlformats.org/officeDocument/2006/relationships/oleObject" Target="../embeddings/oleObject15.bin"/><Relationship Id="rId14" Type="http://schemas.openxmlformats.org/officeDocument/2006/relationships/oleObject" Target="../embeddings/oleObject10.bin"/><Relationship Id="rId22" Type="http://schemas.openxmlformats.org/officeDocument/2006/relationships/oleObject" Target="../embeddings/oleObject18.bin"/><Relationship Id="rId27" Type="http://schemas.openxmlformats.org/officeDocument/2006/relationships/oleObject" Target="../embeddings/oleObject23.bin"/><Relationship Id="rId30" Type="http://schemas.openxmlformats.org/officeDocument/2006/relationships/oleObject" Target="../embeddings/oleObject26.bin"/><Relationship Id="rId35" Type="http://schemas.openxmlformats.org/officeDocument/2006/relationships/oleObject" Target="../embeddings/oleObject31.bin"/><Relationship Id="rId43" Type="http://schemas.openxmlformats.org/officeDocument/2006/relationships/oleObject" Target="../embeddings/oleObject39.bin"/><Relationship Id="rId48" Type="http://schemas.openxmlformats.org/officeDocument/2006/relationships/oleObject" Target="../embeddings/oleObject44.bin"/><Relationship Id="rId56" Type="http://schemas.openxmlformats.org/officeDocument/2006/relationships/oleObject" Target="../embeddings/oleObject52.bin"/><Relationship Id="rId64" Type="http://schemas.openxmlformats.org/officeDocument/2006/relationships/oleObject" Target="../embeddings/oleObject60.bin"/><Relationship Id="rId8" Type="http://schemas.openxmlformats.org/officeDocument/2006/relationships/oleObject" Target="../embeddings/oleObject4.bin"/><Relationship Id="rId51" Type="http://schemas.openxmlformats.org/officeDocument/2006/relationships/oleObject" Target="../embeddings/oleObject47.bin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8.bin"/><Relationship Id="rId17" Type="http://schemas.openxmlformats.org/officeDocument/2006/relationships/oleObject" Target="../embeddings/oleObject13.bin"/><Relationship Id="rId25" Type="http://schemas.openxmlformats.org/officeDocument/2006/relationships/oleObject" Target="../embeddings/oleObject21.bin"/><Relationship Id="rId33" Type="http://schemas.openxmlformats.org/officeDocument/2006/relationships/oleObject" Target="../embeddings/oleObject29.bin"/><Relationship Id="rId38" Type="http://schemas.openxmlformats.org/officeDocument/2006/relationships/oleObject" Target="../embeddings/oleObject34.bin"/><Relationship Id="rId46" Type="http://schemas.openxmlformats.org/officeDocument/2006/relationships/oleObject" Target="../embeddings/oleObject42.bin"/><Relationship Id="rId59" Type="http://schemas.openxmlformats.org/officeDocument/2006/relationships/oleObject" Target="../embeddings/oleObject55.bin"/><Relationship Id="rId67" Type="http://schemas.openxmlformats.org/officeDocument/2006/relationships/oleObject" Target="../embeddings/oleObject63.bin"/><Relationship Id="rId20" Type="http://schemas.openxmlformats.org/officeDocument/2006/relationships/oleObject" Target="../embeddings/oleObject16.bin"/><Relationship Id="rId41" Type="http://schemas.openxmlformats.org/officeDocument/2006/relationships/oleObject" Target="../embeddings/oleObject37.bin"/><Relationship Id="rId54" Type="http://schemas.openxmlformats.org/officeDocument/2006/relationships/oleObject" Target="../embeddings/oleObject50.bin"/><Relationship Id="rId62" Type="http://schemas.openxmlformats.org/officeDocument/2006/relationships/oleObject" Target="../embeddings/oleObject58.bin"/><Relationship Id="rId1" Type="http://schemas.openxmlformats.org/officeDocument/2006/relationships/printerSettings" Target="../printerSettings/printerSettings4.bin"/><Relationship Id="rId6" Type="http://schemas.openxmlformats.org/officeDocument/2006/relationships/oleObject" Target="../embeddings/oleObject2.bin"/><Relationship Id="rId15" Type="http://schemas.openxmlformats.org/officeDocument/2006/relationships/oleObject" Target="../embeddings/oleObject11.bin"/><Relationship Id="rId23" Type="http://schemas.openxmlformats.org/officeDocument/2006/relationships/oleObject" Target="../embeddings/oleObject19.bin"/><Relationship Id="rId28" Type="http://schemas.openxmlformats.org/officeDocument/2006/relationships/oleObject" Target="../embeddings/oleObject24.bin"/><Relationship Id="rId36" Type="http://schemas.openxmlformats.org/officeDocument/2006/relationships/oleObject" Target="../embeddings/oleObject32.bin"/><Relationship Id="rId49" Type="http://schemas.openxmlformats.org/officeDocument/2006/relationships/oleObject" Target="../embeddings/oleObject45.bin"/><Relationship Id="rId57" Type="http://schemas.openxmlformats.org/officeDocument/2006/relationships/oleObject" Target="../embeddings/oleObject53.bin"/><Relationship Id="rId10" Type="http://schemas.openxmlformats.org/officeDocument/2006/relationships/oleObject" Target="../embeddings/oleObject6.bin"/><Relationship Id="rId31" Type="http://schemas.openxmlformats.org/officeDocument/2006/relationships/oleObject" Target="../embeddings/oleObject27.bin"/><Relationship Id="rId44" Type="http://schemas.openxmlformats.org/officeDocument/2006/relationships/oleObject" Target="../embeddings/oleObject40.bin"/><Relationship Id="rId52" Type="http://schemas.openxmlformats.org/officeDocument/2006/relationships/oleObject" Target="../embeddings/oleObject48.bin"/><Relationship Id="rId60" Type="http://schemas.openxmlformats.org/officeDocument/2006/relationships/oleObject" Target="../embeddings/oleObject56.bin"/><Relationship Id="rId65" Type="http://schemas.openxmlformats.org/officeDocument/2006/relationships/oleObject" Target="../embeddings/oleObject61.bin"/><Relationship Id="rId4" Type="http://schemas.openxmlformats.org/officeDocument/2006/relationships/oleObject" Target="../embeddings/oleObject1.bin"/><Relationship Id="rId9" Type="http://schemas.openxmlformats.org/officeDocument/2006/relationships/oleObject" Target="../embeddings/oleObject5.bin"/><Relationship Id="rId13" Type="http://schemas.openxmlformats.org/officeDocument/2006/relationships/oleObject" Target="../embeddings/oleObject9.bin"/><Relationship Id="rId18" Type="http://schemas.openxmlformats.org/officeDocument/2006/relationships/oleObject" Target="../embeddings/oleObject14.bin"/><Relationship Id="rId39" Type="http://schemas.openxmlformats.org/officeDocument/2006/relationships/oleObject" Target="../embeddings/oleObject35.bin"/></Relationships>
</file>

<file path=xl/worksheets/_rels/sheet5.xml.rels><?xml version="1.0" encoding="UTF-8" standalone="yes"?>
<Relationships xmlns="http://schemas.openxmlformats.org/package/2006/relationships"><Relationship Id="rId26" Type="http://schemas.openxmlformats.org/officeDocument/2006/relationships/oleObject" Target="../embeddings/oleObject86.bin"/><Relationship Id="rId21" Type="http://schemas.openxmlformats.org/officeDocument/2006/relationships/oleObject" Target="../embeddings/oleObject81.bin"/><Relationship Id="rId34" Type="http://schemas.openxmlformats.org/officeDocument/2006/relationships/oleObject" Target="../embeddings/oleObject94.bin"/><Relationship Id="rId42" Type="http://schemas.openxmlformats.org/officeDocument/2006/relationships/oleObject" Target="../embeddings/oleObject102.bin"/><Relationship Id="rId47" Type="http://schemas.openxmlformats.org/officeDocument/2006/relationships/oleObject" Target="../embeddings/oleObject107.bin"/><Relationship Id="rId50" Type="http://schemas.openxmlformats.org/officeDocument/2006/relationships/oleObject" Target="../embeddings/oleObject110.bin"/><Relationship Id="rId55" Type="http://schemas.openxmlformats.org/officeDocument/2006/relationships/oleObject" Target="../embeddings/oleObject115.bin"/><Relationship Id="rId63" Type="http://schemas.openxmlformats.org/officeDocument/2006/relationships/oleObject" Target="../embeddings/oleObject123.bin"/><Relationship Id="rId68" Type="http://schemas.openxmlformats.org/officeDocument/2006/relationships/oleObject" Target="../embeddings/oleObject128.bin"/><Relationship Id="rId7" Type="http://schemas.openxmlformats.org/officeDocument/2006/relationships/oleObject" Target="../embeddings/oleObject67.bin"/><Relationship Id="rId2" Type="http://schemas.openxmlformats.org/officeDocument/2006/relationships/drawing" Target="../drawings/drawing4.xml"/><Relationship Id="rId16" Type="http://schemas.openxmlformats.org/officeDocument/2006/relationships/oleObject" Target="../embeddings/oleObject76.bin"/><Relationship Id="rId29" Type="http://schemas.openxmlformats.org/officeDocument/2006/relationships/oleObject" Target="../embeddings/oleObject89.bin"/><Relationship Id="rId11" Type="http://schemas.openxmlformats.org/officeDocument/2006/relationships/oleObject" Target="../embeddings/oleObject71.bin"/><Relationship Id="rId24" Type="http://schemas.openxmlformats.org/officeDocument/2006/relationships/oleObject" Target="../embeddings/oleObject84.bin"/><Relationship Id="rId32" Type="http://schemas.openxmlformats.org/officeDocument/2006/relationships/oleObject" Target="../embeddings/oleObject92.bin"/><Relationship Id="rId37" Type="http://schemas.openxmlformats.org/officeDocument/2006/relationships/oleObject" Target="../embeddings/oleObject97.bin"/><Relationship Id="rId40" Type="http://schemas.openxmlformats.org/officeDocument/2006/relationships/oleObject" Target="../embeddings/oleObject100.bin"/><Relationship Id="rId45" Type="http://schemas.openxmlformats.org/officeDocument/2006/relationships/oleObject" Target="../embeddings/oleObject105.bin"/><Relationship Id="rId53" Type="http://schemas.openxmlformats.org/officeDocument/2006/relationships/oleObject" Target="../embeddings/oleObject113.bin"/><Relationship Id="rId58" Type="http://schemas.openxmlformats.org/officeDocument/2006/relationships/oleObject" Target="../embeddings/oleObject118.bin"/><Relationship Id="rId66" Type="http://schemas.openxmlformats.org/officeDocument/2006/relationships/oleObject" Target="../embeddings/oleObject126.bin"/><Relationship Id="rId5" Type="http://schemas.openxmlformats.org/officeDocument/2006/relationships/image" Target="../media/image2.png"/><Relationship Id="rId61" Type="http://schemas.openxmlformats.org/officeDocument/2006/relationships/oleObject" Target="../embeddings/oleObject121.bin"/><Relationship Id="rId19" Type="http://schemas.openxmlformats.org/officeDocument/2006/relationships/oleObject" Target="../embeddings/oleObject79.bin"/><Relationship Id="rId14" Type="http://schemas.openxmlformats.org/officeDocument/2006/relationships/oleObject" Target="../embeddings/oleObject74.bin"/><Relationship Id="rId22" Type="http://schemas.openxmlformats.org/officeDocument/2006/relationships/oleObject" Target="../embeddings/oleObject82.bin"/><Relationship Id="rId27" Type="http://schemas.openxmlformats.org/officeDocument/2006/relationships/oleObject" Target="../embeddings/oleObject87.bin"/><Relationship Id="rId30" Type="http://schemas.openxmlformats.org/officeDocument/2006/relationships/oleObject" Target="../embeddings/oleObject90.bin"/><Relationship Id="rId35" Type="http://schemas.openxmlformats.org/officeDocument/2006/relationships/oleObject" Target="../embeddings/oleObject95.bin"/><Relationship Id="rId43" Type="http://schemas.openxmlformats.org/officeDocument/2006/relationships/oleObject" Target="../embeddings/oleObject103.bin"/><Relationship Id="rId48" Type="http://schemas.openxmlformats.org/officeDocument/2006/relationships/oleObject" Target="../embeddings/oleObject108.bin"/><Relationship Id="rId56" Type="http://schemas.openxmlformats.org/officeDocument/2006/relationships/oleObject" Target="../embeddings/oleObject116.bin"/><Relationship Id="rId64" Type="http://schemas.openxmlformats.org/officeDocument/2006/relationships/oleObject" Target="../embeddings/oleObject124.bin"/><Relationship Id="rId8" Type="http://schemas.openxmlformats.org/officeDocument/2006/relationships/oleObject" Target="../embeddings/oleObject68.bin"/><Relationship Id="rId51" Type="http://schemas.openxmlformats.org/officeDocument/2006/relationships/oleObject" Target="../embeddings/oleObject111.bin"/><Relationship Id="rId3" Type="http://schemas.openxmlformats.org/officeDocument/2006/relationships/vmlDrawing" Target="../drawings/vmlDrawing2.vml"/><Relationship Id="rId12" Type="http://schemas.openxmlformats.org/officeDocument/2006/relationships/oleObject" Target="../embeddings/oleObject72.bin"/><Relationship Id="rId17" Type="http://schemas.openxmlformats.org/officeDocument/2006/relationships/oleObject" Target="../embeddings/oleObject77.bin"/><Relationship Id="rId25" Type="http://schemas.openxmlformats.org/officeDocument/2006/relationships/oleObject" Target="../embeddings/oleObject85.bin"/><Relationship Id="rId33" Type="http://schemas.openxmlformats.org/officeDocument/2006/relationships/oleObject" Target="../embeddings/oleObject93.bin"/><Relationship Id="rId38" Type="http://schemas.openxmlformats.org/officeDocument/2006/relationships/oleObject" Target="../embeddings/oleObject98.bin"/><Relationship Id="rId46" Type="http://schemas.openxmlformats.org/officeDocument/2006/relationships/oleObject" Target="../embeddings/oleObject106.bin"/><Relationship Id="rId59" Type="http://schemas.openxmlformats.org/officeDocument/2006/relationships/oleObject" Target="../embeddings/oleObject119.bin"/><Relationship Id="rId67" Type="http://schemas.openxmlformats.org/officeDocument/2006/relationships/oleObject" Target="../embeddings/oleObject127.bin"/><Relationship Id="rId20" Type="http://schemas.openxmlformats.org/officeDocument/2006/relationships/oleObject" Target="../embeddings/oleObject80.bin"/><Relationship Id="rId41" Type="http://schemas.openxmlformats.org/officeDocument/2006/relationships/oleObject" Target="../embeddings/oleObject101.bin"/><Relationship Id="rId54" Type="http://schemas.openxmlformats.org/officeDocument/2006/relationships/oleObject" Target="../embeddings/oleObject114.bin"/><Relationship Id="rId62" Type="http://schemas.openxmlformats.org/officeDocument/2006/relationships/oleObject" Target="../embeddings/oleObject122.bin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66.bin"/><Relationship Id="rId15" Type="http://schemas.openxmlformats.org/officeDocument/2006/relationships/oleObject" Target="../embeddings/oleObject75.bin"/><Relationship Id="rId23" Type="http://schemas.openxmlformats.org/officeDocument/2006/relationships/oleObject" Target="../embeddings/oleObject83.bin"/><Relationship Id="rId28" Type="http://schemas.openxmlformats.org/officeDocument/2006/relationships/oleObject" Target="../embeddings/oleObject88.bin"/><Relationship Id="rId36" Type="http://schemas.openxmlformats.org/officeDocument/2006/relationships/oleObject" Target="../embeddings/oleObject96.bin"/><Relationship Id="rId49" Type="http://schemas.openxmlformats.org/officeDocument/2006/relationships/oleObject" Target="../embeddings/oleObject109.bin"/><Relationship Id="rId57" Type="http://schemas.openxmlformats.org/officeDocument/2006/relationships/oleObject" Target="../embeddings/oleObject117.bin"/><Relationship Id="rId10" Type="http://schemas.openxmlformats.org/officeDocument/2006/relationships/oleObject" Target="../embeddings/oleObject70.bin"/><Relationship Id="rId31" Type="http://schemas.openxmlformats.org/officeDocument/2006/relationships/oleObject" Target="../embeddings/oleObject91.bin"/><Relationship Id="rId44" Type="http://schemas.openxmlformats.org/officeDocument/2006/relationships/oleObject" Target="../embeddings/oleObject104.bin"/><Relationship Id="rId52" Type="http://schemas.openxmlformats.org/officeDocument/2006/relationships/oleObject" Target="../embeddings/oleObject112.bin"/><Relationship Id="rId60" Type="http://schemas.openxmlformats.org/officeDocument/2006/relationships/oleObject" Target="../embeddings/oleObject120.bin"/><Relationship Id="rId65" Type="http://schemas.openxmlformats.org/officeDocument/2006/relationships/oleObject" Target="../embeddings/oleObject125.bin"/><Relationship Id="rId4" Type="http://schemas.openxmlformats.org/officeDocument/2006/relationships/oleObject" Target="../embeddings/oleObject65.bin"/><Relationship Id="rId9" Type="http://schemas.openxmlformats.org/officeDocument/2006/relationships/oleObject" Target="../embeddings/oleObject69.bin"/><Relationship Id="rId13" Type="http://schemas.openxmlformats.org/officeDocument/2006/relationships/oleObject" Target="../embeddings/oleObject73.bin"/><Relationship Id="rId18" Type="http://schemas.openxmlformats.org/officeDocument/2006/relationships/oleObject" Target="../embeddings/oleObject78.bin"/><Relationship Id="rId39" Type="http://schemas.openxmlformats.org/officeDocument/2006/relationships/oleObject" Target="../embeddings/oleObject99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32.bin"/><Relationship Id="rId13" Type="http://schemas.openxmlformats.org/officeDocument/2006/relationships/oleObject" Target="../embeddings/oleObject137.bin"/><Relationship Id="rId18" Type="http://schemas.openxmlformats.org/officeDocument/2006/relationships/oleObject" Target="../embeddings/oleObject142.bin"/><Relationship Id="rId3" Type="http://schemas.openxmlformats.org/officeDocument/2006/relationships/vmlDrawing" Target="../drawings/vmlDrawing3.vml"/><Relationship Id="rId21" Type="http://schemas.openxmlformats.org/officeDocument/2006/relationships/image" Target="../media/image3.emf"/><Relationship Id="rId7" Type="http://schemas.openxmlformats.org/officeDocument/2006/relationships/oleObject" Target="../embeddings/oleObject131.bin"/><Relationship Id="rId12" Type="http://schemas.openxmlformats.org/officeDocument/2006/relationships/oleObject" Target="../embeddings/oleObject136.bin"/><Relationship Id="rId17" Type="http://schemas.openxmlformats.org/officeDocument/2006/relationships/oleObject" Target="../embeddings/oleObject141.bin"/><Relationship Id="rId2" Type="http://schemas.openxmlformats.org/officeDocument/2006/relationships/drawing" Target="../drawings/drawing5.xml"/><Relationship Id="rId16" Type="http://schemas.openxmlformats.org/officeDocument/2006/relationships/oleObject" Target="../embeddings/oleObject140.bin"/><Relationship Id="rId20" Type="http://schemas.openxmlformats.org/officeDocument/2006/relationships/oleObject" Target="../embeddings/oleObject144.bin"/><Relationship Id="rId1" Type="http://schemas.openxmlformats.org/officeDocument/2006/relationships/printerSettings" Target="../printerSettings/printerSettings6.bin"/><Relationship Id="rId6" Type="http://schemas.openxmlformats.org/officeDocument/2006/relationships/oleObject" Target="../embeddings/oleObject130.bin"/><Relationship Id="rId11" Type="http://schemas.openxmlformats.org/officeDocument/2006/relationships/oleObject" Target="../embeddings/oleObject135.bin"/><Relationship Id="rId5" Type="http://schemas.openxmlformats.org/officeDocument/2006/relationships/image" Target="../media/image2.png"/><Relationship Id="rId15" Type="http://schemas.openxmlformats.org/officeDocument/2006/relationships/oleObject" Target="../embeddings/oleObject139.bin"/><Relationship Id="rId10" Type="http://schemas.openxmlformats.org/officeDocument/2006/relationships/oleObject" Target="../embeddings/oleObject134.bin"/><Relationship Id="rId19" Type="http://schemas.openxmlformats.org/officeDocument/2006/relationships/oleObject" Target="../embeddings/oleObject143.bin"/><Relationship Id="rId4" Type="http://schemas.openxmlformats.org/officeDocument/2006/relationships/oleObject" Target="../embeddings/oleObject129.bin"/><Relationship Id="rId9" Type="http://schemas.openxmlformats.org/officeDocument/2006/relationships/oleObject" Target="../embeddings/oleObject133.bin"/><Relationship Id="rId14" Type="http://schemas.openxmlformats.org/officeDocument/2006/relationships/oleObject" Target="../embeddings/oleObject138.bin"/><Relationship Id="rId22" Type="http://schemas.openxmlformats.org/officeDocument/2006/relationships/oleObject" Target="../embeddings/oleObject145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149.bin"/><Relationship Id="rId13" Type="http://schemas.openxmlformats.org/officeDocument/2006/relationships/oleObject" Target="../embeddings/oleObject154.bin"/><Relationship Id="rId18" Type="http://schemas.openxmlformats.org/officeDocument/2006/relationships/oleObject" Target="../embeddings/oleObject159.bin"/><Relationship Id="rId3" Type="http://schemas.openxmlformats.org/officeDocument/2006/relationships/vmlDrawing" Target="../drawings/vmlDrawing4.vml"/><Relationship Id="rId21" Type="http://schemas.openxmlformats.org/officeDocument/2006/relationships/image" Target="../media/image3.emf"/><Relationship Id="rId7" Type="http://schemas.openxmlformats.org/officeDocument/2006/relationships/oleObject" Target="../embeddings/oleObject148.bin"/><Relationship Id="rId12" Type="http://schemas.openxmlformats.org/officeDocument/2006/relationships/oleObject" Target="../embeddings/oleObject153.bin"/><Relationship Id="rId17" Type="http://schemas.openxmlformats.org/officeDocument/2006/relationships/oleObject" Target="../embeddings/oleObject158.bin"/><Relationship Id="rId2" Type="http://schemas.openxmlformats.org/officeDocument/2006/relationships/drawing" Target="../drawings/drawing6.xml"/><Relationship Id="rId16" Type="http://schemas.openxmlformats.org/officeDocument/2006/relationships/oleObject" Target="../embeddings/oleObject157.bin"/><Relationship Id="rId20" Type="http://schemas.openxmlformats.org/officeDocument/2006/relationships/oleObject" Target="../embeddings/oleObject161.bin"/><Relationship Id="rId1" Type="http://schemas.openxmlformats.org/officeDocument/2006/relationships/printerSettings" Target="../printerSettings/printerSettings7.bin"/><Relationship Id="rId6" Type="http://schemas.openxmlformats.org/officeDocument/2006/relationships/oleObject" Target="../embeddings/oleObject147.bin"/><Relationship Id="rId11" Type="http://schemas.openxmlformats.org/officeDocument/2006/relationships/oleObject" Target="../embeddings/oleObject152.bin"/><Relationship Id="rId5" Type="http://schemas.openxmlformats.org/officeDocument/2006/relationships/image" Target="../media/image2.png"/><Relationship Id="rId15" Type="http://schemas.openxmlformats.org/officeDocument/2006/relationships/oleObject" Target="../embeddings/oleObject156.bin"/><Relationship Id="rId10" Type="http://schemas.openxmlformats.org/officeDocument/2006/relationships/oleObject" Target="../embeddings/oleObject151.bin"/><Relationship Id="rId19" Type="http://schemas.openxmlformats.org/officeDocument/2006/relationships/oleObject" Target="../embeddings/oleObject160.bin"/><Relationship Id="rId4" Type="http://schemas.openxmlformats.org/officeDocument/2006/relationships/oleObject" Target="../embeddings/oleObject146.bin"/><Relationship Id="rId9" Type="http://schemas.openxmlformats.org/officeDocument/2006/relationships/oleObject" Target="../embeddings/oleObject150.bin"/><Relationship Id="rId14" Type="http://schemas.openxmlformats.org/officeDocument/2006/relationships/oleObject" Target="../embeddings/oleObject155.bin"/><Relationship Id="rId22" Type="http://schemas.openxmlformats.org/officeDocument/2006/relationships/oleObject" Target="../embeddings/oleObject162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N59"/>
  <sheetViews>
    <sheetView view="pageLayout" topLeftCell="A37" zoomScale="85" zoomScaleNormal="85" zoomScalePageLayoutView="85" workbookViewId="0">
      <selection activeCell="AM35" sqref="AM35:AM37"/>
    </sheetView>
  </sheetViews>
  <sheetFormatPr defaultRowHeight="15" x14ac:dyDescent="0.25"/>
  <cols>
    <col min="1" max="1" width="5.140625" style="372" customWidth="1"/>
    <col min="2" max="2" width="18" style="372" customWidth="1"/>
    <col min="3" max="3" width="12.28515625" style="372" customWidth="1"/>
    <col min="4" max="4" width="11.7109375" style="372" customWidth="1"/>
    <col min="5" max="5" width="11.85546875" style="372" customWidth="1"/>
    <col min="6" max="6" width="12.140625" style="372" customWidth="1"/>
    <col min="7" max="7" width="12.7109375" style="372" customWidth="1"/>
    <col min="8" max="8" width="10.5703125" style="372" customWidth="1"/>
    <col min="9" max="9" width="12.85546875" style="372" customWidth="1"/>
    <col min="10" max="10" width="11.7109375" style="372" customWidth="1"/>
    <col min="11" max="11" width="10.42578125" style="451" customWidth="1"/>
    <col min="12" max="13" width="11.42578125" style="372" customWidth="1"/>
    <col min="14" max="14" width="13.7109375" style="372" customWidth="1"/>
    <col min="15" max="15" width="6.7109375" style="372" customWidth="1"/>
    <col min="16" max="16" width="18.42578125" style="304" hidden="1" customWidth="1"/>
    <col min="17" max="17" width="11" style="372" customWidth="1"/>
    <col min="18" max="18" width="13" style="372" customWidth="1"/>
    <col min="19" max="20" width="16.140625" style="372" hidden="1" customWidth="1"/>
    <col min="21" max="21" width="12.7109375" style="372" customWidth="1"/>
    <col min="22" max="22" width="13.7109375" style="372" customWidth="1"/>
    <col min="23" max="23" width="14.42578125" style="372" customWidth="1"/>
    <col min="24" max="25" width="14.7109375" style="372" customWidth="1"/>
    <col min="26" max="26" width="17.85546875" style="372" customWidth="1"/>
    <col min="27" max="27" width="57.140625" style="372" customWidth="1"/>
    <col min="28" max="28" width="9.140625" style="372"/>
    <col min="29" max="29" width="19.42578125" style="372" customWidth="1"/>
    <col min="30" max="30" width="13" style="372" customWidth="1"/>
    <col min="31" max="31" width="11" style="372" customWidth="1"/>
    <col min="32" max="32" width="18" style="372" customWidth="1"/>
    <col min="33" max="33" width="14" style="372" customWidth="1"/>
    <col min="34" max="34" width="16" style="372" customWidth="1"/>
    <col min="35" max="35" width="13.28515625" style="372" customWidth="1"/>
    <col min="36" max="37" width="11" style="372" customWidth="1"/>
    <col min="38" max="38" width="10.7109375" style="372" customWidth="1"/>
    <col min="39" max="39" width="11.140625" style="372" customWidth="1"/>
    <col min="40" max="40" width="14.42578125" style="372" customWidth="1"/>
    <col min="41" max="41" width="11.28515625" style="372" customWidth="1"/>
    <col min="42" max="16384" width="9.140625" style="372"/>
  </cols>
  <sheetData>
    <row r="1" spans="1:40" s="452" customFormat="1" ht="20.100000000000001" customHeight="1" thickTop="1" x14ac:dyDescent="0.25">
      <c r="A1" s="241" t="s">
        <v>105</v>
      </c>
      <c r="B1" s="708"/>
      <c r="C1" s="1025">
        <v>44452</v>
      </c>
      <c r="D1" s="1025"/>
      <c r="E1" s="1030"/>
      <c r="F1" s="1026" t="s">
        <v>549</v>
      </c>
      <c r="G1" s="1027"/>
      <c r="H1" s="1019" t="s">
        <v>1535</v>
      </c>
      <c r="I1" s="1020"/>
      <c r="J1" s="1023" t="s">
        <v>1430</v>
      </c>
      <c r="K1" s="1023"/>
      <c r="L1" s="1062">
        <v>32</v>
      </c>
      <c r="M1" s="1048">
        <v>1</v>
      </c>
      <c r="N1" s="1069" t="s">
        <v>17</v>
      </c>
      <c r="O1" s="1053">
        <v>6</v>
      </c>
      <c r="P1" s="453"/>
      <c r="Q1" s="928"/>
      <c r="R1" s="926"/>
      <c r="S1" s="226"/>
      <c r="T1" s="226"/>
      <c r="U1" s="926"/>
      <c r="V1" s="919" t="str">
        <f>F1</f>
        <v>WEEK NO-</v>
      </c>
      <c r="W1" s="922"/>
      <c r="X1" s="917" t="str">
        <f>H1</f>
        <v>37-M</v>
      </c>
      <c r="Y1" s="917"/>
      <c r="Z1" s="919"/>
      <c r="AA1" s="919"/>
      <c r="AB1" s="408" t="s">
        <v>546</v>
      </c>
      <c r="AC1" s="407">
        <f>C1</f>
        <v>44452</v>
      </c>
      <c r="AD1" s="836" t="str">
        <f>F1</f>
        <v>WEEK NO-</v>
      </c>
      <c r="AE1" s="837"/>
      <c r="AF1" s="837"/>
      <c r="AG1" s="840" t="str">
        <f>H1</f>
        <v>37-M</v>
      </c>
      <c r="AH1" s="840"/>
      <c r="AI1" s="840"/>
      <c r="AJ1" s="924" t="s">
        <v>550</v>
      </c>
      <c r="AK1" s="924"/>
      <c r="AL1" s="924"/>
      <c r="AM1" s="924"/>
      <c r="AN1" s="234"/>
    </row>
    <row r="2" spans="1:40" s="452" customFormat="1" ht="48" customHeight="1" thickBot="1" x14ac:dyDescent="0.4">
      <c r="A2" s="486"/>
      <c r="B2" s="709"/>
      <c r="C2" s="1016"/>
      <c r="D2" s="1016"/>
      <c r="E2" s="1031"/>
      <c r="F2" s="1028"/>
      <c r="G2" s="1029"/>
      <c r="H2" s="1021"/>
      <c r="I2" s="1022"/>
      <c r="J2" s="1024"/>
      <c r="K2" s="1024"/>
      <c r="L2" s="1063"/>
      <c r="M2" s="1049"/>
      <c r="N2" s="1070"/>
      <c r="O2" s="1054"/>
      <c r="P2" s="454"/>
      <c r="Q2" s="929"/>
      <c r="R2" s="927"/>
      <c r="S2" s="409"/>
      <c r="T2" s="409"/>
      <c r="U2" s="927"/>
      <c r="V2" s="923"/>
      <c r="W2" s="923"/>
      <c r="X2" s="918"/>
      <c r="Y2" s="918"/>
      <c r="Z2" s="920"/>
      <c r="AA2" s="920"/>
      <c r="AB2" s="487" t="s">
        <v>1042</v>
      </c>
      <c r="AC2" s="485" t="str">
        <f>+'DOOR LIST'!F380</f>
        <v>Sep-17-2021</v>
      </c>
      <c r="AD2" s="838"/>
      <c r="AE2" s="839"/>
      <c r="AF2" s="839"/>
      <c r="AG2" s="841"/>
      <c r="AH2" s="841"/>
      <c r="AI2" s="841"/>
      <c r="AJ2" s="925"/>
      <c r="AK2" s="925"/>
      <c r="AL2" s="925"/>
      <c r="AM2" s="925"/>
      <c r="AN2" s="253" t="s">
        <v>1536</v>
      </c>
    </row>
    <row r="3" spans="1:40" ht="20.100000000000001" customHeight="1" thickTop="1" x14ac:dyDescent="0.25">
      <c r="A3" s="901" t="s">
        <v>48</v>
      </c>
      <c r="B3" s="902"/>
      <c r="C3" s="3"/>
      <c r="D3" s="2" t="s">
        <v>7</v>
      </c>
      <c r="E3" s="2" t="s">
        <v>14</v>
      </c>
      <c r="F3" s="3"/>
      <c r="G3" s="809" t="s">
        <v>15</v>
      </c>
      <c r="H3" s="809" t="s">
        <v>16</v>
      </c>
      <c r="I3" s="806" t="s">
        <v>2</v>
      </c>
      <c r="J3" s="950" t="s">
        <v>887</v>
      </c>
      <c r="K3" s="239" t="s">
        <v>3</v>
      </c>
      <c r="L3" s="240" t="s">
        <v>9</v>
      </c>
      <c r="M3" s="1050" t="s">
        <v>126</v>
      </c>
      <c r="N3" s="939" t="s">
        <v>535</v>
      </c>
      <c r="O3" s="386" t="s">
        <v>1</v>
      </c>
      <c r="Q3" s="879" t="s">
        <v>531</v>
      </c>
      <c r="R3" s="881" t="s">
        <v>532</v>
      </c>
      <c r="U3" s="883" t="s">
        <v>533</v>
      </c>
      <c r="V3" s="883" t="s">
        <v>543</v>
      </c>
      <c r="W3" s="883" t="s">
        <v>891</v>
      </c>
      <c r="X3" s="886" t="s">
        <v>542</v>
      </c>
      <c r="Y3" s="883" t="s">
        <v>544</v>
      </c>
      <c r="Z3" s="889" t="s">
        <v>545</v>
      </c>
      <c r="AA3" s="764" t="s">
        <v>535</v>
      </c>
      <c r="AB3" s="899" t="s">
        <v>48</v>
      </c>
      <c r="AC3" s="900"/>
      <c r="AD3" s="753" t="s">
        <v>529</v>
      </c>
      <c r="AE3" s="754" t="s">
        <v>530</v>
      </c>
      <c r="AF3" s="828" t="s">
        <v>536</v>
      </c>
      <c r="AG3" s="757" t="s">
        <v>537</v>
      </c>
      <c r="AH3" s="757" t="s">
        <v>538</v>
      </c>
      <c r="AI3" s="757" t="s">
        <v>539</v>
      </c>
      <c r="AJ3" s="757" t="s">
        <v>547</v>
      </c>
      <c r="AK3" s="757" t="s">
        <v>652</v>
      </c>
      <c r="AL3" s="914" t="s">
        <v>534</v>
      </c>
      <c r="AM3" s="757" t="s">
        <v>540</v>
      </c>
      <c r="AN3" s="825" t="s">
        <v>541</v>
      </c>
    </row>
    <row r="4" spans="1:40" ht="18.95" customHeight="1" x14ac:dyDescent="0.25">
      <c r="A4" s="901"/>
      <c r="B4" s="902"/>
      <c r="C4" s="441" t="s">
        <v>0</v>
      </c>
      <c r="D4" s="8" t="s">
        <v>8</v>
      </c>
      <c r="E4" s="8" t="s">
        <v>10</v>
      </c>
      <c r="F4" s="441" t="s">
        <v>5</v>
      </c>
      <c r="G4" s="809"/>
      <c r="H4" s="809"/>
      <c r="I4" s="806"/>
      <c r="J4" s="950"/>
      <c r="K4" s="49" t="s">
        <v>10</v>
      </c>
      <c r="L4" s="8" t="s">
        <v>10</v>
      </c>
      <c r="M4" s="1050"/>
      <c r="N4" s="939"/>
      <c r="O4" s="387" t="s">
        <v>4</v>
      </c>
      <c r="Q4" s="879"/>
      <c r="R4" s="881"/>
      <c r="U4" s="883"/>
      <c r="V4" s="883"/>
      <c r="W4" s="883"/>
      <c r="X4" s="886"/>
      <c r="Y4" s="883"/>
      <c r="Z4" s="889"/>
      <c r="AA4" s="764"/>
      <c r="AB4" s="901"/>
      <c r="AC4" s="902"/>
      <c r="AD4" s="748"/>
      <c r="AE4" s="755"/>
      <c r="AF4" s="788"/>
      <c r="AG4" s="758"/>
      <c r="AH4" s="758"/>
      <c r="AI4" s="758"/>
      <c r="AJ4" s="758"/>
      <c r="AK4" s="758"/>
      <c r="AL4" s="915"/>
      <c r="AM4" s="758"/>
      <c r="AN4" s="826"/>
    </row>
    <row r="5" spans="1:40" ht="18.95" customHeight="1" thickBot="1" x14ac:dyDescent="0.3">
      <c r="A5" s="901"/>
      <c r="B5" s="902"/>
      <c r="C5" s="4"/>
      <c r="D5" s="9" t="s">
        <v>254</v>
      </c>
      <c r="E5" s="9" t="s">
        <v>13</v>
      </c>
      <c r="F5" s="5"/>
      <c r="G5" s="810"/>
      <c r="H5" s="810"/>
      <c r="I5" s="807"/>
      <c r="J5" s="951"/>
      <c r="K5" s="50" t="s">
        <v>13</v>
      </c>
      <c r="L5" s="9" t="s">
        <v>13</v>
      </c>
      <c r="M5" s="9" t="s">
        <v>13</v>
      </c>
      <c r="N5" s="940"/>
      <c r="O5" s="388" t="s">
        <v>13</v>
      </c>
      <c r="Q5" s="880"/>
      <c r="R5" s="882"/>
      <c r="U5" s="884"/>
      <c r="V5" s="884"/>
      <c r="W5" s="884"/>
      <c r="X5" s="887"/>
      <c r="Y5" s="884"/>
      <c r="Z5" s="890"/>
      <c r="AA5" s="765"/>
      <c r="AB5" s="903"/>
      <c r="AC5" s="904"/>
      <c r="AD5" s="749"/>
      <c r="AE5" s="756"/>
      <c r="AF5" s="829"/>
      <c r="AG5" s="759"/>
      <c r="AH5" s="759"/>
      <c r="AI5" s="759"/>
      <c r="AJ5" s="759"/>
      <c r="AK5" s="759"/>
      <c r="AL5" s="916"/>
      <c r="AM5" s="759"/>
      <c r="AN5" s="827"/>
    </row>
    <row r="6" spans="1:40" ht="19.350000000000001" customHeight="1" thickTop="1" x14ac:dyDescent="0.25">
      <c r="A6" s="944" t="s">
        <v>1461</v>
      </c>
      <c r="B6" s="945"/>
      <c r="C6" s="932">
        <v>5675</v>
      </c>
      <c r="D6" s="936">
        <v>44463</v>
      </c>
      <c r="E6" s="782">
        <v>305</v>
      </c>
      <c r="F6" s="952" t="s">
        <v>1462</v>
      </c>
      <c r="G6" s="779" t="s">
        <v>54</v>
      </c>
      <c r="H6" s="773" t="s">
        <v>22</v>
      </c>
      <c r="I6" s="1012" t="s">
        <v>1463</v>
      </c>
      <c r="J6" s="787"/>
      <c r="K6" s="787" t="s">
        <v>1464</v>
      </c>
      <c r="L6" s="688" t="s">
        <v>1465</v>
      </c>
      <c r="M6" s="782"/>
      <c r="N6" s="784"/>
      <c r="O6" s="941"/>
      <c r="P6" s="760" t="str">
        <f>IF(ISNUMBER(FIND("D/B",AF6)),"D/B",IF(V6&gt;0,VLOOKUP('Main Sheet'!V6,'INFO SHEET'!M2:N39,2,FALSE),""))</f>
        <v/>
      </c>
      <c r="Q6" s="948"/>
      <c r="R6" s="921"/>
      <c r="S6" s="760" t="str">
        <f>IF(ISNUMBER(FIND("SINGLE",AF6)),"SINGLE",IF(V6&gt;0,VLOOKUP('Main Sheet'!V6,'INFO SHEET'!M2:N31,2,FALSE),""))</f>
        <v/>
      </c>
      <c r="T6" s="761" t="str">
        <f t="shared" ref="T6" si="0">IF(P6="D/B",P6,S6)</f>
        <v/>
      </c>
      <c r="U6" s="771"/>
      <c r="V6" s="771"/>
      <c r="W6" s="875"/>
      <c r="X6" s="775"/>
      <c r="Y6" s="762"/>
      <c r="Z6" s="773"/>
      <c r="AA6" s="930"/>
      <c r="AB6" s="891" t="str">
        <f>IF(O6&gt;0,A6,"")</f>
        <v/>
      </c>
      <c r="AC6" s="892"/>
      <c r="AD6" s="750" t="str">
        <f>IF(O6&gt;0,C6,"")</f>
        <v/>
      </c>
      <c r="AE6" s="819"/>
      <c r="AF6" s="750" t="str">
        <f>IF(Q6&gt;0,VLOOKUP(Q6,'INFO SHEET'!I2:J1022,2,FALSE),"")</f>
        <v/>
      </c>
      <c r="AG6" s="747" t="str">
        <f>IF(R6&gt;0,VLOOKUP('Main Sheet'!R6,'INFO SHEET'!K1:L25,2,FALSE),"")</f>
        <v/>
      </c>
      <c r="AH6" s="747" t="str">
        <f>IF(U6&gt;0,VLOOKUP('Main Sheet'!U6,'INFO SHEET'!O2:P25,2,FALSE),"")</f>
        <v/>
      </c>
      <c r="AI6" s="750" t="str">
        <f>IF(T6&gt;0,T6,V6)</f>
        <v/>
      </c>
      <c r="AJ6" s="750" t="str">
        <f>IF(W6&gt;0,VLOOKUP('Main Sheet'!W6,'INFO SHEET'!Q2:R25,2,FALSE),"")</f>
        <v/>
      </c>
      <c r="AK6" s="747" t="str">
        <f>IF(X6&gt;0,VLOOKUP('Main Sheet'!X6,'INFO SHEET'!S2:T25,2,FALSE),"")</f>
        <v/>
      </c>
      <c r="AL6" s="750" t="str">
        <f>VLOOKUP('Main Sheet'!Y6,'INFO SHEET'!U2:V10,2,FALSE)</f>
        <v>..</v>
      </c>
      <c r="AM6" s="750" t="str">
        <f>IF(Z6&gt;0,VLOOKUP('Main Sheet'!Z6,'INFO SHEET'!W2:X1005,2,FALSE),"")</f>
        <v/>
      </c>
      <c r="AN6" s="912" t="str">
        <f>IF('Main Sheet'!AA6=0,"",'Main Sheet'!AA6)</f>
        <v/>
      </c>
    </row>
    <row r="7" spans="1:40" ht="19.350000000000001" customHeight="1" x14ac:dyDescent="0.25">
      <c r="A7" s="946"/>
      <c r="B7" s="947"/>
      <c r="C7" s="933"/>
      <c r="D7" s="937"/>
      <c r="E7" s="783"/>
      <c r="F7" s="953"/>
      <c r="G7" s="780"/>
      <c r="H7" s="762"/>
      <c r="I7" s="809"/>
      <c r="J7" s="788"/>
      <c r="K7" s="788"/>
      <c r="L7" s="688" t="s">
        <v>1466</v>
      </c>
      <c r="M7" s="783"/>
      <c r="N7" s="785"/>
      <c r="O7" s="942"/>
      <c r="P7" s="761"/>
      <c r="Q7" s="948"/>
      <c r="R7" s="769"/>
      <c r="S7" s="761"/>
      <c r="T7" s="761"/>
      <c r="U7" s="771"/>
      <c r="V7" s="771"/>
      <c r="W7" s="875"/>
      <c r="X7" s="775"/>
      <c r="Y7" s="762"/>
      <c r="Z7" s="762"/>
      <c r="AA7" s="930"/>
      <c r="AB7" s="893"/>
      <c r="AC7" s="894"/>
      <c r="AD7" s="751"/>
      <c r="AE7" s="820"/>
      <c r="AF7" s="751"/>
      <c r="AG7" s="748"/>
      <c r="AH7" s="748"/>
      <c r="AI7" s="751"/>
      <c r="AJ7" s="751"/>
      <c r="AK7" s="748"/>
      <c r="AL7" s="751"/>
      <c r="AM7" s="751"/>
      <c r="AN7" s="913"/>
    </row>
    <row r="8" spans="1:40" ht="19.350000000000001" customHeight="1" thickBot="1" x14ac:dyDescent="0.4">
      <c r="A8" s="251" t="s">
        <v>122</v>
      </c>
      <c r="B8" s="445">
        <v>16190</v>
      </c>
      <c r="C8" s="934"/>
      <c r="D8" s="938"/>
      <c r="E8" s="935"/>
      <c r="F8" s="954"/>
      <c r="G8" s="781"/>
      <c r="H8" s="763"/>
      <c r="I8" s="810"/>
      <c r="J8" s="7"/>
      <c r="K8" s="51" t="s">
        <v>47</v>
      </c>
      <c r="L8" s="7" t="s">
        <v>526</v>
      </c>
      <c r="M8" s="180"/>
      <c r="N8" s="786"/>
      <c r="O8" s="943"/>
      <c r="P8" s="761"/>
      <c r="Q8" s="949"/>
      <c r="R8" s="770"/>
      <c r="S8" s="863"/>
      <c r="T8" s="863"/>
      <c r="U8" s="772"/>
      <c r="V8" s="772"/>
      <c r="W8" s="876"/>
      <c r="X8" s="776"/>
      <c r="Y8" s="763"/>
      <c r="Z8" s="763"/>
      <c r="AA8" s="931"/>
      <c r="AB8" s="237" t="s">
        <v>122</v>
      </c>
      <c r="AC8" s="166" t="str">
        <f>IF(O6&gt;0,B8,"")</f>
        <v/>
      </c>
      <c r="AD8" s="752"/>
      <c r="AE8" s="821"/>
      <c r="AF8" s="752"/>
      <c r="AG8" s="749"/>
      <c r="AH8" s="749"/>
      <c r="AI8" s="752"/>
      <c r="AJ8" s="752"/>
      <c r="AK8" s="749"/>
      <c r="AL8" s="752"/>
      <c r="AM8" s="752"/>
      <c r="AN8" s="913"/>
    </row>
    <row r="9" spans="1:40" ht="18.95" customHeight="1" thickTop="1" x14ac:dyDescent="0.25">
      <c r="A9" s="944" t="s">
        <v>1467</v>
      </c>
      <c r="B9" s="945"/>
      <c r="C9" s="932" t="s">
        <v>1481</v>
      </c>
      <c r="D9" s="936">
        <v>44463</v>
      </c>
      <c r="E9" s="782">
        <v>301</v>
      </c>
      <c r="F9" s="745" t="s">
        <v>1468</v>
      </c>
      <c r="G9" s="779" t="s">
        <v>1288</v>
      </c>
      <c r="H9" s="773" t="s">
        <v>22</v>
      </c>
      <c r="I9" s="1012" t="s">
        <v>1469</v>
      </c>
      <c r="J9" s="787"/>
      <c r="K9" s="787" t="s">
        <v>1464</v>
      </c>
      <c r="L9" s="688" t="s">
        <v>1470</v>
      </c>
      <c r="M9" s="959"/>
      <c r="N9" s="955"/>
      <c r="O9" s="941" t="s">
        <v>1472</v>
      </c>
      <c r="P9" s="760" t="str">
        <f>IF(ISNUMBER(FIND("D/B",AF9)),"D/B",IF(V9&gt;0,VLOOKUP('Main Sheet'!V9,'INFO SHEET'!M2:N39,2,FALSE),""))</f>
        <v xml:space="preserve">CENTER </v>
      </c>
      <c r="Q9" s="766">
        <v>5002</v>
      </c>
      <c r="R9" s="769" t="s">
        <v>604</v>
      </c>
      <c r="S9" s="760" t="str">
        <f>IF(ISNUMBER(FIND("SINGLE",AF9)),"SINGLE",IF(V9&gt;0,VLOOKUP('Main Sheet'!V9,'INFO SHEET'!M2:N31,2,FALSE),""))</f>
        <v xml:space="preserve">CENTER </v>
      </c>
      <c r="T9" s="761" t="str">
        <f t="shared" ref="T9" si="1">IF(P9="D/B",P9,S9)</f>
        <v xml:space="preserve">CENTER </v>
      </c>
      <c r="U9" s="771" t="s">
        <v>564</v>
      </c>
      <c r="V9" s="958" t="s">
        <v>582</v>
      </c>
      <c r="W9" s="875" t="s">
        <v>650</v>
      </c>
      <c r="X9" s="775" t="s">
        <v>650</v>
      </c>
      <c r="Y9" s="762">
        <v>1</v>
      </c>
      <c r="Z9" s="773"/>
      <c r="AA9" s="1032"/>
      <c r="AB9" s="891" t="str">
        <f>IF(O9&gt;0,A9,"")</f>
        <v xml:space="preserve">VATERO INC </v>
      </c>
      <c r="AC9" s="892"/>
      <c r="AD9" s="750" t="str">
        <f>IF(O9&gt;0,C9,"")</f>
        <v>5676.1-3</v>
      </c>
      <c r="AE9" s="819"/>
      <c r="AF9" s="750" t="str">
        <f>IF(Q9&gt;0,VLOOKUP(Q9,'INFO SHEET'!I2:J1025,2,FALSE),"")</f>
        <v>31" X 22 1/2"</v>
      </c>
      <c r="AG9" s="747" t="str">
        <f>IF(R9&gt;0,VLOOKUP('Main Sheet'!R9,'INFO SHEET'!K1:L28,2,FALSE),"")</f>
        <v>ALEUTIAN WHITE</v>
      </c>
      <c r="AH9" s="747" t="str">
        <f>IF(U9&gt;0,VLOOKUP('Main Sheet'!U9,'INFO SHEET'!O2:P25,2,FALSE),"")</f>
        <v xml:space="preserve">RECTANGULAR  </v>
      </c>
      <c r="AI9" s="750" t="str">
        <f>IF(T9&gt;0,T9,V9)</f>
        <v xml:space="preserve">CENTER </v>
      </c>
      <c r="AJ9" s="750" t="str">
        <f>IF(W9&gt;0,VLOOKUP('Main Sheet'!W9,'INFO SHEET'!Q1:R28,2,FALSE),"")</f>
        <v>STRIGHT</v>
      </c>
      <c r="AK9" s="747" t="str">
        <f>IF(X9&gt;0,VLOOKUP('Main Sheet'!X9,'INFO SHEET'!S1:T28,2,FALSE),"")</f>
        <v>SINGLE HOLE</v>
      </c>
      <c r="AL9" s="750" t="str">
        <f>VLOOKUP('Main Sheet'!Y9,'INFO SHEET'!U1:V13,2,FALSE)</f>
        <v>YES</v>
      </c>
      <c r="AM9" s="750" t="str">
        <f>IF(Z9&gt;0,VLOOKUP('Main Sheet'!Z9,'INFO SHEET'!W1:X1008,2,FALSE),"")</f>
        <v/>
      </c>
      <c r="AN9" s="912" t="str">
        <f>IF('Main Sheet'!AA9=0,"",'Main Sheet'!AA9)</f>
        <v/>
      </c>
    </row>
    <row r="10" spans="1:40" ht="18.95" customHeight="1" x14ac:dyDescent="0.25">
      <c r="A10" s="946"/>
      <c r="B10" s="947"/>
      <c r="C10" s="933"/>
      <c r="D10" s="937"/>
      <c r="E10" s="783"/>
      <c r="F10" s="746"/>
      <c r="G10" s="780"/>
      <c r="H10" s="762"/>
      <c r="I10" s="809"/>
      <c r="J10" s="788"/>
      <c r="K10" s="788"/>
      <c r="L10" s="688"/>
      <c r="M10" s="960"/>
      <c r="N10" s="956"/>
      <c r="O10" s="942"/>
      <c r="P10" s="761"/>
      <c r="Q10" s="766"/>
      <c r="R10" s="769"/>
      <c r="S10" s="761"/>
      <c r="T10" s="761"/>
      <c r="U10" s="771"/>
      <c r="V10" s="771"/>
      <c r="W10" s="875"/>
      <c r="X10" s="775"/>
      <c r="Y10" s="762"/>
      <c r="Z10" s="762"/>
      <c r="AA10" s="877"/>
      <c r="AB10" s="893"/>
      <c r="AC10" s="894"/>
      <c r="AD10" s="751"/>
      <c r="AE10" s="820"/>
      <c r="AF10" s="751"/>
      <c r="AG10" s="748"/>
      <c r="AH10" s="748"/>
      <c r="AI10" s="751"/>
      <c r="AJ10" s="751"/>
      <c r="AK10" s="748"/>
      <c r="AL10" s="751"/>
      <c r="AM10" s="751"/>
      <c r="AN10" s="913"/>
    </row>
    <row r="11" spans="1:40" ht="20.25" customHeight="1" thickBot="1" x14ac:dyDescent="0.4">
      <c r="A11" s="251" t="s">
        <v>122</v>
      </c>
      <c r="B11" s="445">
        <v>3723</v>
      </c>
      <c r="C11" s="934"/>
      <c r="D11" s="938"/>
      <c r="E11" s="935"/>
      <c r="F11" s="967"/>
      <c r="G11" s="781"/>
      <c r="H11" s="763"/>
      <c r="I11" s="810"/>
      <c r="J11" s="7"/>
      <c r="K11" s="51" t="s">
        <v>47</v>
      </c>
      <c r="L11" s="7" t="s">
        <v>1471</v>
      </c>
      <c r="M11" s="180"/>
      <c r="N11" s="957"/>
      <c r="O11" s="943"/>
      <c r="P11" s="761"/>
      <c r="Q11" s="767"/>
      <c r="R11" s="770"/>
      <c r="S11" s="863"/>
      <c r="T11" s="863"/>
      <c r="U11" s="772"/>
      <c r="V11" s="772"/>
      <c r="W11" s="876"/>
      <c r="X11" s="776"/>
      <c r="Y11" s="763"/>
      <c r="Z11" s="763"/>
      <c r="AA11" s="878"/>
      <c r="AB11" s="237" t="s">
        <v>122</v>
      </c>
      <c r="AC11" s="166">
        <f>IF(O9&gt;0,B11,"")</f>
        <v>3723</v>
      </c>
      <c r="AD11" s="752"/>
      <c r="AE11" s="821"/>
      <c r="AF11" s="752"/>
      <c r="AG11" s="749"/>
      <c r="AH11" s="749"/>
      <c r="AI11" s="752"/>
      <c r="AJ11" s="752"/>
      <c r="AK11" s="749"/>
      <c r="AL11" s="752"/>
      <c r="AM11" s="752"/>
      <c r="AN11" s="913"/>
    </row>
    <row r="12" spans="1:40" ht="18.95" customHeight="1" thickTop="1" x14ac:dyDescent="0.25">
      <c r="A12" s="944" t="s">
        <v>1467</v>
      </c>
      <c r="B12" s="945"/>
      <c r="C12" s="973" t="s">
        <v>1482</v>
      </c>
      <c r="D12" s="936">
        <v>44463</v>
      </c>
      <c r="E12" s="973">
        <v>333</v>
      </c>
      <c r="F12" s="811" t="s">
        <v>1473</v>
      </c>
      <c r="G12" s="779" t="s">
        <v>1288</v>
      </c>
      <c r="H12" s="773" t="s">
        <v>22</v>
      </c>
      <c r="I12" s="1013" t="s">
        <v>1474</v>
      </c>
      <c r="J12" s="745"/>
      <c r="K12" s="787" t="s">
        <v>1464</v>
      </c>
      <c r="L12" s="688" t="s">
        <v>1475</v>
      </c>
      <c r="M12" s="959"/>
      <c r="N12" s="784" t="s">
        <v>1477</v>
      </c>
      <c r="O12" s="941" t="s">
        <v>1472</v>
      </c>
      <c r="P12" s="760" t="str">
        <f>IF(ISNUMBER(FIND("D/B",AF12)),"D/B",IF(V12&gt;0,VLOOKUP('Main Sheet'!V12,'INFO SHEET'!M2:N31,2,FALSE),""))</f>
        <v>D/B</v>
      </c>
      <c r="Q12" s="766">
        <v>5014</v>
      </c>
      <c r="R12" s="769" t="s">
        <v>602</v>
      </c>
      <c r="S12" s="760" t="str">
        <f>IF(ISNUMBER(FIND("SINGLE",AF12)),"SINGLE",IF(V12&gt;0,VLOOKUP('Main Sheet'!V12,'INFO SHEET'!M2:N31,2,FALSE),""))</f>
        <v/>
      </c>
      <c r="T12" s="761" t="str">
        <f t="shared" ref="T12" si="2">IF(P12="D/B",P12,S12)</f>
        <v>D/B</v>
      </c>
      <c r="U12" s="771" t="s">
        <v>564</v>
      </c>
      <c r="V12" s="958"/>
      <c r="W12" s="875" t="s">
        <v>650</v>
      </c>
      <c r="X12" s="775" t="s">
        <v>650</v>
      </c>
      <c r="Y12" s="762">
        <v>1</v>
      </c>
      <c r="Z12" s="773"/>
      <c r="AA12" s="871"/>
      <c r="AB12" s="891" t="str">
        <f>IF(O12&gt;0,A12,"")</f>
        <v xml:space="preserve">VATERO INC </v>
      </c>
      <c r="AC12" s="892"/>
      <c r="AD12" s="750" t="str">
        <f>IF(O12&gt;0,C12,"")</f>
        <v>5676.2-3</v>
      </c>
      <c r="AE12" s="819"/>
      <c r="AF12" s="750" t="str">
        <f>IF(Q12&gt;0,VLOOKUP(Q12,'INFO SHEET'!I2:J1011,2,FALSE),"")</f>
        <v>61" X 22 1/2" D/B</v>
      </c>
      <c r="AG12" s="747" t="str">
        <f>IF(R12&gt;0,VLOOKUP('Main Sheet'!R12,'INFO SHEET'!K1:L31,2,FALSE),"")</f>
        <v>DIAMOND WHITE</v>
      </c>
      <c r="AH12" s="747" t="str">
        <f>IF(U12&gt;0,VLOOKUP('Main Sheet'!U12,'INFO SHEET'!O2:P31,2,FALSE),"")</f>
        <v xml:space="preserve">RECTANGULAR  </v>
      </c>
      <c r="AI12" s="750" t="str">
        <f t="shared" ref="AI12" si="3">IF(T12&gt;0,T12,V12)</f>
        <v>D/B</v>
      </c>
      <c r="AJ12" s="750" t="str">
        <f>IF(W12&gt;0,VLOOKUP('Main Sheet'!W12,'INFO SHEET'!Q1:R31,2,FALSE),"")</f>
        <v>STRIGHT</v>
      </c>
      <c r="AK12" s="747" t="str">
        <f>IF(X12&gt;0,VLOOKUP('Main Sheet'!X12,'INFO SHEET'!S1:T31,2,FALSE),"")</f>
        <v>SINGLE HOLE</v>
      </c>
      <c r="AL12" s="750" t="str">
        <f>VLOOKUP('Main Sheet'!Y12,'INFO SHEET'!U1:V16,2,FALSE)</f>
        <v>YES</v>
      </c>
      <c r="AM12" s="750" t="str">
        <f>IF(Z12&gt;0,VLOOKUP('Main Sheet'!Z12,'INFO SHEET'!W1:X1011,2,FALSE),"")</f>
        <v/>
      </c>
      <c r="AN12" s="812" t="str">
        <f>IF('Main Sheet'!AA12=0,"",'Main Sheet'!AA12)</f>
        <v/>
      </c>
    </row>
    <row r="13" spans="1:40" ht="18.75" customHeight="1" x14ac:dyDescent="0.25">
      <c r="A13" s="946"/>
      <c r="B13" s="947"/>
      <c r="C13" s="974"/>
      <c r="D13" s="937"/>
      <c r="E13" s="974"/>
      <c r="F13" s="758"/>
      <c r="G13" s="780"/>
      <c r="H13" s="762"/>
      <c r="I13" s="1014"/>
      <c r="J13" s="746"/>
      <c r="K13" s="788"/>
      <c r="L13" s="688" t="s">
        <v>1476</v>
      </c>
      <c r="M13" s="960"/>
      <c r="N13" s="785"/>
      <c r="O13" s="942"/>
      <c r="P13" s="761"/>
      <c r="Q13" s="766"/>
      <c r="R13" s="769"/>
      <c r="S13" s="761"/>
      <c r="T13" s="761"/>
      <c r="U13" s="771"/>
      <c r="V13" s="771"/>
      <c r="W13" s="875"/>
      <c r="X13" s="775"/>
      <c r="Y13" s="762"/>
      <c r="Z13" s="762"/>
      <c r="AA13" s="872"/>
      <c r="AB13" s="893"/>
      <c r="AC13" s="894"/>
      <c r="AD13" s="751"/>
      <c r="AE13" s="820"/>
      <c r="AF13" s="751"/>
      <c r="AG13" s="748"/>
      <c r="AH13" s="748"/>
      <c r="AI13" s="751"/>
      <c r="AJ13" s="751"/>
      <c r="AK13" s="748"/>
      <c r="AL13" s="751"/>
      <c r="AM13" s="751"/>
      <c r="AN13" s="813"/>
    </row>
    <row r="14" spans="1:40" ht="24" customHeight="1" thickBot="1" x14ac:dyDescent="0.4">
      <c r="A14" s="244" t="s">
        <v>122</v>
      </c>
      <c r="B14" s="445">
        <v>3723</v>
      </c>
      <c r="C14" s="975"/>
      <c r="D14" s="938"/>
      <c r="E14" s="975"/>
      <c r="F14" s="759"/>
      <c r="G14" s="781"/>
      <c r="H14" s="763"/>
      <c r="I14" s="1015"/>
      <c r="J14" s="7"/>
      <c r="K14" s="51" t="s">
        <v>47</v>
      </c>
      <c r="L14" s="7"/>
      <c r="M14" s="180"/>
      <c r="N14" s="786"/>
      <c r="O14" s="943"/>
      <c r="P14" s="761"/>
      <c r="Q14" s="767"/>
      <c r="R14" s="770"/>
      <c r="S14" s="863"/>
      <c r="T14" s="863"/>
      <c r="U14" s="772"/>
      <c r="V14" s="772"/>
      <c r="W14" s="876"/>
      <c r="X14" s="776"/>
      <c r="Y14" s="763"/>
      <c r="Z14" s="763"/>
      <c r="AA14" s="873"/>
      <c r="AB14" s="237" t="s">
        <v>122</v>
      </c>
      <c r="AC14" s="166">
        <f>IF(O12&gt;0,B14,"")</f>
        <v>3723</v>
      </c>
      <c r="AD14" s="752"/>
      <c r="AE14" s="821"/>
      <c r="AF14" s="752"/>
      <c r="AG14" s="749"/>
      <c r="AH14" s="749"/>
      <c r="AI14" s="752"/>
      <c r="AJ14" s="752"/>
      <c r="AK14" s="749"/>
      <c r="AL14" s="752"/>
      <c r="AM14" s="752"/>
      <c r="AN14" s="814"/>
    </row>
    <row r="15" spans="1:40" ht="18.95" customHeight="1" thickTop="1" x14ac:dyDescent="0.25">
      <c r="A15" s="944" t="s">
        <v>1467</v>
      </c>
      <c r="B15" s="945"/>
      <c r="C15" s="973" t="s">
        <v>1483</v>
      </c>
      <c r="D15" s="936">
        <v>44463</v>
      </c>
      <c r="E15" s="973">
        <v>3057</v>
      </c>
      <c r="F15" s="745" t="s">
        <v>1205</v>
      </c>
      <c r="G15" s="779" t="s">
        <v>1288</v>
      </c>
      <c r="H15" s="773" t="s">
        <v>22</v>
      </c>
      <c r="I15" s="1013" t="s">
        <v>1479</v>
      </c>
      <c r="J15" s="1017"/>
      <c r="K15" s="789" t="s">
        <v>1480</v>
      </c>
      <c r="L15" s="688" t="s">
        <v>1475</v>
      </c>
      <c r="M15" s="1051"/>
      <c r="N15" s="968" t="s">
        <v>1477</v>
      </c>
      <c r="O15" s="1038"/>
      <c r="P15" s="760" t="str">
        <f>IF(ISNUMBER(FIND("D/B",AF15)),"D/B",IF(V15&gt;0,VLOOKUP('Main Sheet'!V15,'INFO SHEET'!M2:N34,2,FALSE),""))</f>
        <v/>
      </c>
      <c r="Q15" s="766"/>
      <c r="R15" s="769"/>
      <c r="S15" s="760" t="str">
        <f>IF(ISNUMBER(FIND("SINGLE",AF15)),"SINGLE",IF(V15&gt;0,VLOOKUP('Main Sheet'!V15,'INFO SHEET'!M2:N34,2,FALSE),""))</f>
        <v/>
      </c>
      <c r="T15" s="761" t="str">
        <f t="shared" ref="T15" si="4">IF(P15="D/B",P15,S15)</f>
        <v/>
      </c>
      <c r="U15" s="771"/>
      <c r="V15" s="958"/>
      <c r="W15" s="875"/>
      <c r="X15" s="775"/>
      <c r="Y15" s="762"/>
      <c r="Z15" s="773"/>
      <c r="AA15" s="855"/>
      <c r="AB15" s="891" t="str">
        <f>IF(O15&gt;0,A15,"")</f>
        <v/>
      </c>
      <c r="AC15" s="892"/>
      <c r="AD15" s="750" t="str">
        <f>IF(O15&gt;0,C15,"")</f>
        <v/>
      </c>
      <c r="AE15" s="819"/>
      <c r="AF15" s="750" t="str">
        <f>IF(Q15&gt;0,VLOOKUP(Q15,'INFO SHEET'!I2:J1014,2,FALSE),"")</f>
        <v/>
      </c>
      <c r="AG15" s="747" t="str">
        <f>IF(R15&gt;0,VLOOKUP('Main Sheet'!R15,'INFO SHEET'!K1:L34,2,FALSE),"")</f>
        <v/>
      </c>
      <c r="AH15" s="750" t="str">
        <f>IF(U15&gt;0,VLOOKUP('Main Sheet'!U15,'INFO SHEET'!O2:P34,2,FALSE),"")</f>
        <v/>
      </c>
      <c r="AI15" s="750" t="str">
        <f t="shared" ref="AI15" si="5">IF(T15&gt;0,T15,V15)</f>
        <v/>
      </c>
      <c r="AJ15" s="750" t="str">
        <f>IF(W15&gt;0,VLOOKUP('Main Sheet'!W15,'INFO SHEET'!Q1:R34,2,FALSE),"")</f>
        <v/>
      </c>
      <c r="AK15" s="747" t="str">
        <f>IF(X15&gt;0,VLOOKUP('Main Sheet'!X15,'INFO SHEET'!S1:T34,2,FALSE),"")</f>
        <v/>
      </c>
      <c r="AL15" s="750" t="str">
        <f>VLOOKUP('Main Sheet'!Y15,'INFO SHEET'!U1:V19,2,FALSE)</f>
        <v>..</v>
      </c>
      <c r="AM15" s="750" t="str">
        <f>IF(Z15&gt;0,VLOOKUP('Main Sheet'!Z15,'INFO SHEET'!W1:X1014,2,FALSE),"")</f>
        <v/>
      </c>
      <c r="AN15" s="812" t="str">
        <f>IF('Main Sheet'!AA15=0,"",'Main Sheet'!AA15)</f>
        <v/>
      </c>
    </row>
    <row r="16" spans="1:40" ht="18.95" customHeight="1" x14ac:dyDescent="0.25">
      <c r="A16" s="946"/>
      <c r="B16" s="947"/>
      <c r="C16" s="974"/>
      <c r="D16" s="937"/>
      <c r="E16" s="974"/>
      <c r="F16" s="746"/>
      <c r="G16" s="780"/>
      <c r="H16" s="762"/>
      <c r="I16" s="1014"/>
      <c r="J16" s="1018"/>
      <c r="K16" s="790"/>
      <c r="L16" s="688" t="s">
        <v>1476</v>
      </c>
      <c r="M16" s="1052"/>
      <c r="N16" s="969"/>
      <c r="O16" s="1039"/>
      <c r="P16" s="761"/>
      <c r="Q16" s="766"/>
      <c r="R16" s="769"/>
      <c r="S16" s="761"/>
      <c r="T16" s="761"/>
      <c r="U16" s="771"/>
      <c r="V16" s="771"/>
      <c r="W16" s="875"/>
      <c r="X16" s="775"/>
      <c r="Y16" s="762"/>
      <c r="Z16" s="762"/>
      <c r="AA16" s="856"/>
      <c r="AB16" s="893"/>
      <c r="AC16" s="894"/>
      <c r="AD16" s="751"/>
      <c r="AE16" s="820"/>
      <c r="AF16" s="751"/>
      <c r="AG16" s="748"/>
      <c r="AH16" s="751"/>
      <c r="AI16" s="751"/>
      <c r="AJ16" s="751"/>
      <c r="AK16" s="748"/>
      <c r="AL16" s="751"/>
      <c r="AM16" s="751"/>
      <c r="AN16" s="813"/>
    </row>
    <row r="17" spans="1:40" ht="18.95" customHeight="1" thickBot="1" x14ac:dyDescent="0.4">
      <c r="A17" s="244" t="s">
        <v>122</v>
      </c>
      <c r="B17" s="490">
        <v>3723</v>
      </c>
      <c r="C17" s="975"/>
      <c r="D17" s="938"/>
      <c r="E17" s="975"/>
      <c r="F17" s="723" t="s">
        <v>1478</v>
      </c>
      <c r="G17" s="781"/>
      <c r="H17" s="763"/>
      <c r="I17" s="1015"/>
      <c r="J17" s="7"/>
      <c r="K17" s="51" t="s">
        <v>47</v>
      </c>
      <c r="L17" s="7"/>
      <c r="M17" s="180"/>
      <c r="N17" s="970"/>
      <c r="O17" s="1040"/>
      <c r="P17" s="761"/>
      <c r="Q17" s="767"/>
      <c r="R17" s="770"/>
      <c r="S17" s="863"/>
      <c r="T17" s="863"/>
      <c r="U17" s="772"/>
      <c r="V17" s="772"/>
      <c r="W17" s="876"/>
      <c r="X17" s="776"/>
      <c r="Y17" s="763"/>
      <c r="Z17" s="763"/>
      <c r="AA17" s="868"/>
      <c r="AB17" s="237" t="s">
        <v>122</v>
      </c>
      <c r="AC17" s="166" t="str">
        <f>IF(O15&gt;0,B17,"")</f>
        <v/>
      </c>
      <c r="AD17" s="752"/>
      <c r="AE17" s="821"/>
      <c r="AF17" s="752"/>
      <c r="AG17" s="749"/>
      <c r="AH17" s="752"/>
      <c r="AI17" s="752"/>
      <c r="AJ17" s="752"/>
      <c r="AK17" s="749"/>
      <c r="AL17" s="752"/>
      <c r="AM17" s="752"/>
      <c r="AN17" s="814"/>
    </row>
    <row r="18" spans="1:40" ht="18.95" customHeight="1" thickTop="1" x14ac:dyDescent="0.25">
      <c r="A18" s="976" t="s">
        <v>1128</v>
      </c>
      <c r="B18" s="977"/>
      <c r="C18" s="973">
        <v>5677</v>
      </c>
      <c r="D18" s="936">
        <v>44463</v>
      </c>
      <c r="E18" s="961">
        <v>309</v>
      </c>
      <c r="F18" s="745" t="s">
        <v>1484</v>
      </c>
      <c r="G18" s="779" t="s">
        <v>1288</v>
      </c>
      <c r="H18" s="773" t="s">
        <v>22</v>
      </c>
      <c r="I18" s="800" t="s">
        <v>1485</v>
      </c>
      <c r="J18" s="1017"/>
      <c r="K18" s="789" t="s">
        <v>1464</v>
      </c>
      <c r="L18" s="688" t="s">
        <v>1486</v>
      </c>
      <c r="M18" s="959" t="s">
        <v>1489</v>
      </c>
      <c r="N18" s="782"/>
      <c r="O18" s="941" t="s">
        <v>1472</v>
      </c>
      <c r="P18" s="760" t="str">
        <f>IF(ISNUMBER(FIND("D/B",AF18)),"D/B",IF(V18&gt;0,VLOOKUP('Main Sheet'!V18,'INFO SHEET'!M2:N37,2,FALSE),""))</f>
        <v xml:space="preserve">CENTER </v>
      </c>
      <c r="Q18" s="766">
        <v>5006</v>
      </c>
      <c r="R18" s="769" t="s">
        <v>1271</v>
      </c>
      <c r="S18" s="760"/>
      <c r="T18" s="761"/>
      <c r="U18" s="771" t="s">
        <v>564</v>
      </c>
      <c r="V18" s="958" t="s">
        <v>582</v>
      </c>
      <c r="W18" s="875" t="s">
        <v>650</v>
      </c>
      <c r="X18" s="775" t="s">
        <v>650</v>
      </c>
      <c r="Y18" s="762">
        <v>1</v>
      </c>
      <c r="Z18" s="773"/>
      <c r="AA18" s="855"/>
      <c r="AB18" s="891" t="str">
        <f>IF(O18&gt;0,A18,"")</f>
        <v>BARDON SUPPLIES LTD-  ST.CATHARINES</v>
      </c>
      <c r="AC18" s="892"/>
      <c r="AD18" s="750">
        <f>IF(O18&gt;0,C18,"")</f>
        <v>5677</v>
      </c>
      <c r="AE18" s="819"/>
      <c r="AF18" s="750" t="str">
        <f>IF(Q18&gt;0,VLOOKUP(Q18,'INFO SHEET'!I2:J1017,2,FALSE),"")</f>
        <v xml:space="preserve">43" X 22 1/2" </v>
      </c>
      <c r="AG18" s="747" t="str">
        <f>IF(R18&gt;0,VLOOKUP('Main Sheet'!R18,'INFO SHEET'!K1:L37,2,FALSE),"")</f>
        <v>BLANCA BESCATO</v>
      </c>
      <c r="AH18" s="747" t="str">
        <f>IF(U18&gt;0,VLOOKUP('Main Sheet'!U18,'INFO SHEET'!O2:P37,2,FALSE),"")</f>
        <v xml:space="preserve">RECTANGULAR  </v>
      </c>
      <c r="AI18" s="750" t="s">
        <v>583</v>
      </c>
      <c r="AJ18" s="750" t="str">
        <f>IF(W18&gt;0,VLOOKUP('Main Sheet'!W18,'INFO SHEET'!Q1:R37,2,FALSE),"")</f>
        <v>STRIGHT</v>
      </c>
      <c r="AK18" s="747" t="str">
        <f>IF(X18&gt;0,VLOOKUP('Main Sheet'!X18,'INFO SHEET'!S1:T37,2,FALSE),"")</f>
        <v>SINGLE HOLE</v>
      </c>
      <c r="AL18" s="750" t="str">
        <f>VLOOKUP('Main Sheet'!Y18,'INFO SHEET'!U1:V22,2,FALSE)</f>
        <v>YES</v>
      </c>
      <c r="AM18" s="750" t="str">
        <f>IF(Z18&gt;0,VLOOKUP('Main Sheet'!Z18,'INFO SHEET'!W1:X1017,2,FALSE),"")</f>
        <v/>
      </c>
      <c r="AN18" s="812" t="str">
        <f>IF('Main Sheet'!AA18=0,"",'Main Sheet'!AA18)</f>
        <v/>
      </c>
    </row>
    <row r="19" spans="1:40" ht="18.95" customHeight="1" x14ac:dyDescent="0.25">
      <c r="A19" s="903"/>
      <c r="B19" s="904"/>
      <c r="C19" s="974"/>
      <c r="D19" s="937"/>
      <c r="E19" s="962"/>
      <c r="F19" s="746"/>
      <c r="G19" s="780"/>
      <c r="H19" s="762"/>
      <c r="I19" s="801"/>
      <c r="J19" s="1018"/>
      <c r="K19" s="790"/>
      <c r="L19" s="688" t="s">
        <v>1487</v>
      </c>
      <c r="M19" s="960"/>
      <c r="N19" s="783"/>
      <c r="O19" s="942"/>
      <c r="P19" s="761"/>
      <c r="Q19" s="766"/>
      <c r="R19" s="769"/>
      <c r="S19" s="761"/>
      <c r="T19" s="761"/>
      <c r="U19" s="771"/>
      <c r="V19" s="771"/>
      <c r="W19" s="875"/>
      <c r="X19" s="775"/>
      <c r="Y19" s="762"/>
      <c r="Z19" s="762"/>
      <c r="AA19" s="856"/>
      <c r="AB19" s="893"/>
      <c r="AC19" s="894"/>
      <c r="AD19" s="751"/>
      <c r="AE19" s="820"/>
      <c r="AF19" s="751"/>
      <c r="AG19" s="748"/>
      <c r="AH19" s="748"/>
      <c r="AI19" s="751"/>
      <c r="AJ19" s="751"/>
      <c r="AK19" s="748"/>
      <c r="AL19" s="751"/>
      <c r="AM19" s="751"/>
      <c r="AN19" s="813"/>
    </row>
    <row r="20" spans="1:40" ht="18.95" customHeight="1" thickBot="1" x14ac:dyDescent="0.4">
      <c r="A20" s="237" t="s">
        <v>122</v>
      </c>
      <c r="B20" s="166">
        <v>1094757</v>
      </c>
      <c r="C20" s="975"/>
      <c r="D20" s="938"/>
      <c r="E20" s="963"/>
      <c r="F20" s="967"/>
      <c r="G20" s="781"/>
      <c r="H20" s="763"/>
      <c r="I20" s="802"/>
      <c r="J20" s="7"/>
      <c r="K20" s="51" t="s">
        <v>47</v>
      </c>
      <c r="L20" s="7" t="s">
        <v>1488</v>
      </c>
      <c r="M20" s="180" t="s">
        <v>255</v>
      </c>
      <c r="N20" s="935"/>
      <c r="O20" s="943"/>
      <c r="P20" s="761"/>
      <c r="Q20" s="767"/>
      <c r="R20" s="770"/>
      <c r="S20" s="863"/>
      <c r="T20" s="863"/>
      <c r="U20" s="772"/>
      <c r="V20" s="772"/>
      <c r="W20" s="876"/>
      <c r="X20" s="776"/>
      <c r="Y20" s="763"/>
      <c r="Z20" s="763"/>
      <c r="AA20" s="868"/>
      <c r="AB20" s="237" t="s">
        <v>122</v>
      </c>
      <c r="AC20" s="166">
        <f>IF(O18&gt;0,B20,"")</f>
        <v>1094757</v>
      </c>
      <c r="AD20" s="752"/>
      <c r="AE20" s="821"/>
      <c r="AF20" s="752"/>
      <c r="AG20" s="749"/>
      <c r="AH20" s="749"/>
      <c r="AI20" s="752"/>
      <c r="AJ20" s="752"/>
      <c r="AK20" s="749"/>
      <c r="AL20" s="752"/>
      <c r="AM20" s="752"/>
      <c r="AN20" s="814"/>
    </row>
    <row r="21" spans="1:40" ht="18.95" customHeight="1" thickTop="1" x14ac:dyDescent="0.25">
      <c r="A21" s="978" t="s">
        <v>1365</v>
      </c>
      <c r="B21" s="979"/>
      <c r="C21" s="973" t="s">
        <v>1530</v>
      </c>
      <c r="D21" s="964">
        <v>44463</v>
      </c>
      <c r="E21" s="961">
        <v>310</v>
      </c>
      <c r="F21" s="745" t="s">
        <v>1490</v>
      </c>
      <c r="G21" s="779" t="s">
        <v>54</v>
      </c>
      <c r="H21" s="773" t="s">
        <v>1286</v>
      </c>
      <c r="I21" s="800" t="s">
        <v>1491</v>
      </c>
      <c r="J21" s="961"/>
      <c r="K21" s="787" t="s">
        <v>1464</v>
      </c>
      <c r="L21" s="688" t="s">
        <v>1486</v>
      </c>
      <c r="M21" s="959"/>
      <c r="N21" s="745"/>
      <c r="O21" s="941" t="s">
        <v>1472</v>
      </c>
      <c r="P21" s="760" t="str">
        <f>IF(ISNUMBER(FIND("D/B",AF21)),"D/B",IF(V21&gt;0,VLOOKUP('Main Sheet'!V21,'INFO SHEET'!M2:N40,2,FALSE),""))</f>
        <v xml:space="preserve">CENTER </v>
      </c>
      <c r="Q21" s="766">
        <v>5008</v>
      </c>
      <c r="R21" s="769" t="s">
        <v>1271</v>
      </c>
      <c r="S21" s="760"/>
      <c r="T21" s="761"/>
      <c r="U21" s="771" t="s">
        <v>1521</v>
      </c>
      <c r="V21" s="958" t="s">
        <v>1522</v>
      </c>
      <c r="W21" s="875" t="s">
        <v>1523</v>
      </c>
      <c r="X21" s="775" t="s">
        <v>650</v>
      </c>
      <c r="Y21" s="762">
        <v>1</v>
      </c>
      <c r="Z21" s="773"/>
      <c r="AA21" s="855"/>
      <c r="AB21" s="891" t="str">
        <f>IF(O21&gt;0,A21,"")</f>
        <v>DEPEUTER'S DECORATING CENTRE</v>
      </c>
      <c r="AC21" s="892"/>
      <c r="AD21" s="845" t="str">
        <f>IF(O21&gt;0,C21,"")</f>
        <v>5678.1-5</v>
      </c>
      <c r="AE21" s="842"/>
      <c r="AF21" s="845" t="str">
        <f>IF(Q21&gt;0,VLOOKUP(Q21,'INFO SHEET'!I2:J1020,2,FALSE),"")</f>
        <v>49" X 22 1/2"</v>
      </c>
      <c r="AG21" s="848" t="str">
        <f>IF(R21&gt;0,VLOOKUP('Main Sheet'!R21,'INFO SHEET'!K1:L40,2,FALSE),"")</f>
        <v>BLANCA BESCATO</v>
      </c>
      <c r="AH21" s="845" t="str">
        <f>IF(U21&gt;0,VLOOKUP('Main Sheet'!U21,'INFO SHEET'!O2:P40,2,FALSE),"")</f>
        <v xml:space="preserve">RECTANGULAR  </v>
      </c>
      <c r="AI21" s="845" t="str">
        <f t="shared" ref="AI21" si="6">IF(T21&gt;0,T21,V21)</f>
        <v>c</v>
      </c>
      <c r="AJ21" s="845" t="str">
        <f>IF(W21&gt;0,VLOOKUP('Main Sheet'!W21,'INFO SHEET'!Q1:R40,2,FALSE),"")</f>
        <v>STRIGHT</v>
      </c>
      <c r="AK21" s="848" t="str">
        <f>IF(X21&gt;0,VLOOKUP('Main Sheet'!X21,'INFO SHEET'!S1:T40,2,FALSE),"")</f>
        <v>SINGLE HOLE</v>
      </c>
      <c r="AL21" s="845" t="str">
        <f>VLOOKUP('Main Sheet'!Y21,'INFO SHEET'!U1:V25,2,FALSE)</f>
        <v>YES</v>
      </c>
      <c r="AM21" s="845" t="str">
        <f>IF(Z21&gt;0,VLOOKUP('Main Sheet'!Z21,'INFO SHEET'!W1:X1020,2,FALSE),"")</f>
        <v/>
      </c>
      <c r="AN21" s="833" t="str">
        <f>IF('Main Sheet'!AA21=0,"",'Main Sheet'!AA21)</f>
        <v/>
      </c>
    </row>
    <row r="22" spans="1:40" ht="18.95" customHeight="1" x14ac:dyDescent="0.25">
      <c r="A22" s="980"/>
      <c r="B22" s="981"/>
      <c r="C22" s="974"/>
      <c r="D22" s="965"/>
      <c r="E22" s="962"/>
      <c r="F22" s="746"/>
      <c r="G22" s="780"/>
      <c r="H22" s="762"/>
      <c r="I22" s="801"/>
      <c r="J22" s="962"/>
      <c r="K22" s="788"/>
      <c r="L22" s="688" t="s">
        <v>1487</v>
      </c>
      <c r="M22" s="960"/>
      <c r="N22" s="746"/>
      <c r="O22" s="942"/>
      <c r="P22" s="761"/>
      <c r="Q22" s="766"/>
      <c r="R22" s="769"/>
      <c r="S22" s="761"/>
      <c r="T22" s="761"/>
      <c r="U22" s="771"/>
      <c r="V22" s="771"/>
      <c r="W22" s="875"/>
      <c r="X22" s="775"/>
      <c r="Y22" s="762"/>
      <c r="Z22" s="762"/>
      <c r="AA22" s="856"/>
      <c r="AB22" s="893"/>
      <c r="AC22" s="894"/>
      <c r="AD22" s="846"/>
      <c r="AE22" s="843"/>
      <c r="AF22" s="846"/>
      <c r="AG22" s="849"/>
      <c r="AH22" s="846"/>
      <c r="AI22" s="846"/>
      <c r="AJ22" s="846"/>
      <c r="AK22" s="849"/>
      <c r="AL22" s="846"/>
      <c r="AM22" s="846"/>
      <c r="AN22" s="834"/>
    </row>
    <row r="23" spans="1:40" ht="18.95" customHeight="1" thickBot="1" x14ac:dyDescent="0.4">
      <c r="A23" s="244" t="s">
        <v>122</v>
      </c>
      <c r="B23" s="166">
        <v>2736</v>
      </c>
      <c r="C23" s="975"/>
      <c r="D23" s="966"/>
      <c r="E23" s="963"/>
      <c r="F23" s="967"/>
      <c r="G23" s="781"/>
      <c r="H23" s="763"/>
      <c r="I23" s="802"/>
      <c r="J23" s="7"/>
      <c r="K23" s="51" t="s">
        <v>47</v>
      </c>
      <c r="L23" s="7" t="s">
        <v>1488</v>
      </c>
      <c r="M23" s="180"/>
      <c r="N23" s="967"/>
      <c r="O23" s="943"/>
      <c r="P23" s="761"/>
      <c r="Q23" s="767"/>
      <c r="R23" s="770"/>
      <c r="S23" s="863"/>
      <c r="T23" s="863"/>
      <c r="U23" s="772"/>
      <c r="V23" s="772"/>
      <c r="W23" s="876"/>
      <c r="X23" s="776"/>
      <c r="Y23" s="763"/>
      <c r="Z23" s="763"/>
      <c r="AA23" s="868"/>
      <c r="AB23" s="237" t="s">
        <v>122</v>
      </c>
      <c r="AC23" s="166">
        <f>IF(O21&gt;0,B23,"")</f>
        <v>2736</v>
      </c>
      <c r="AD23" s="847"/>
      <c r="AE23" s="844"/>
      <c r="AF23" s="847"/>
      <c r="AG23" s="850"/>
      <c r="AH23" s="847"/>
      <c r="AI23" s="847"/>
      <c r="AJ23" s="847"/>
      <c r="AK23" s="850"/>
      <c r="AL23" s="847"/>
      <c r="AM23" s="847"/>
      <c r="AN23" s="835"/>
    </row>
    <row r="24" spans="1:40" ht="18.95" customHeight="1" thickTop="1" x14ac:dyDescent="0.25">
      <c r="A24" s="978" t="s">
        <v>1365</v>
      </c>
      <c r="B24" s="979"/>
      <c r="C24" s="973" t="s">
        <v>1531</v>
      </c>
      <c r="D24" s="936">
        <v>44463</v>
      </c>
      <c r="E24" s="782">
        <v>310</v>
      </c>
      <c r="F24" s="745" t="s">
        <v>1490</v>
      </c>
      <c r="G24" s="779" t="s">
        <v>54</v>
      </c>
      <c r="H24" s="773" t="s">
        <v>20</v>
      </c>
      <c r="I24" s="800" t="s">
        <v>1491</v>
      </c>
      <c r="J24" s="961"/>
      <c r="K24" s="787" t="s">
        <v>1464</v>
      </c>
      <c r="L24" s="688" t="s">
        <v>1486</v>
      </c>
      <c r="M24" s="959"/>
      <c r="N24" s="782"/>
      <c r="O24" s="941" t="s">
        <v>1472</v>
      </c>
      <c r="P24" s="760" t="str">
        <f>IF(ISNUMBER(FIND("D/B",AF24)),"D/B",IF(V24&gt;0,VLOOKUP('Main Sheet'!V24,'INFO SHEET'!M2:N43,2,FALSE),""))</f>
        <v xml:space="preserve">CENTER </v>
      </c>
      <c r="Q24" s="766">
        <v>5008</v>
      </c>
      <c r="R24" s="769" t="s">
        <v>1271</v>
      </c>
      <c r="S24" s="760" t="str">
        <f>IF(ISNUMBER(FIND("SINGLE",AF24)),"SINGLE",IF(V24&gt;0,VLOOKUP('Main Sheet'!V24,'INFO SHEET'!M2:N43,2,FALSE),""))</f>
        <v xml:space="preserve">CENTER </v>
      </c>
      <c r="T24" s="761" t="str">
        <f t="shared" ref="T24" si="7">IF(P24="D/B",P24,S24)</f>
        <v xml:space="preserve">CENTER </v>
      </c>
      <c r="U24" s="771" t="s">
        <v>564</v>
      </c>
      <c r="V24" s="958" t="s">
        <v>582</v>
      </c>
      <c r="W24" s="875" t="s">
        <v>650</v>
      </c>
      <c r="X24" s="775" t="s">
        <v>650</v>
      </c>
      <c r="Y24" s="762">
        <v>1</v>
      </c>
      <c r="Z24" s="773"/>
      <c r="AA24" s="855"/>
      <c r="AB24" s="891" t="str">
        <f>IF(O24&gt;0,A24,"")</f>
        <v>DEPEUTER'S DECORATING CENTRE</v>
      </c>
      <c r="AC24" s="892"/>
      <c r="AD24" s="750" t="str">
        <f>IF(O24&gt;0,C24,"")</f>
        <v>5678.2-5</v>
      </c>
      <c r="AE24" s="819"/>
      <c r="AF24" s="750" t="str">
        <f>IF(Q24&gt;0,VLOOKUP(Q24,'INFO SHEET'!I2:J1023,2,FALSE),"")</f>
        <v>49" X 22 1/2"</v>
      </c>
      <c r="AG24" s="747" t="str">
        <f>IF(R24&gt;0,VLOOKUP('Main Sheet'!R24,'INFO SHEET'!K1:L43,2,FALSE),"")</f>
        <v>BLANCA BESCATO</v>
      </c>
      <c r="AH24" s="747" t="str">
        <f>IF(U24&gt;0,VLOOKUP('Main Sheet'!U24,'INFO SHEET'!O1:P43,2,FALSE),"")</f>
        <v xml:space="preserve">RECTANGULAR  </v>
      </c>
      <c r="AI24" s="750" t="str">
        <f t="shared" ref="AI24" si="8">IF(T24&gt;0,T24,V24)</f>
        <v xml:space="preserve">CENTER </v>
      </c>
      <c r="AJ24" s="750" t="str">
        <f>IF(W24&gt;0,VLOOKUP('Main Sheet'!W24,'INFO SHEET'!Q1:R43,2,FALSE),"")</f>
        <v>STRIGHT</v>
      </c>
      <c r="AK24" s="747" t="str">
        <f>IF(X24&gt;0,VLOOKUP('Main Sheet'!X24,'INFO SHEET'!S1:T43,2,FALSE),"")</f>
        <v>SINGLE HOLE</v>
      </c>
      <c r="AL24" s="750" t="str">
        <f>VLOOKUP('Main Sheet'!Y24,'INFO SHEET'!U1:V28,2,FALSE)</f>
        <v>YES</v>
      </c>
      <c r="AM24" s="750" t="str">
        <f>IF(Z24&gt;0,VLOOKUP('Main Sheet'!Z24,'INFO SHEET'!W1:X1023,2,FALSE),"")</f>
        <v/>
      </c>
      <c r="AN24" s="812" t="str">
        <f>IF('Main Sheet'!AA24=0,"",'Main Sheet'!AA24)</f>
        <v/>
      </c>
    </row>
    <row r="25" spans="1:40" ht="18.95" customHeight="1" x14ac:dyDescent="0.25">
      <c r="A25" s="980"/>
      <c r="B25" s="981"/>
      <c r="C25" s="974"/>
      <c r="D25" s="937"/>
      <c r="E25" s="783"/>
      <c r="F25" s="746"/>
      <c r="G25" s="780"/>
      <c r="H25" s="762"/>
      <c r="I25" s="801"/>
      <c r="J25" s="962"/>
      <c r="K25" s="788"/>
      <c r="L25" s="688" t="s">
        <v>1487</v>
      </c>
      <c r="M25" s="960"/>
      <c r="N25" s="783"/>
      <c r="O25" s="942"/>
      <c r="P25" s="761"/>
      <c r="Q25" s="766"/>
      <c r="R25" s="769"/>
      <c r="S25" s="761"/>
      <c r="T25" s="761"/>
      <c r="U25" s="771"/>
      <c r="V25" s="771"/>
      <c r="W25" s="875"/>
      <c r="X25" s="775"/>
      <c r="Y25" s="762"/>
      <c r="Z25" s="762"/>
      <c r="AA25" s="856"/>
      <c r="AB25" s="893"/>
      <c r="AC25" s="894"/>
      <c r="AD25" s="751"/>
      <c r="AE25" s="820"/>
      <c r="AF25" s="751"/>
      <c r="AG25" s="748"/>
      <c r="AH25" s="748"/>
      <c r="AI25" s="751"/>
      <c r="AJ25" s="751"/>
      <c r="AK25" s="748"/>
      <c r="AL25" s="751"/>
      <c r="AM25" s="751"/>
      <c r="AN25" s="813"/>
    </row>
    <row r="26" spans="1:40" ht="18.95" customHeight="1" thickBot="1" x14ac:dyDescent="0.4">
      <c r="A26" s="244" t="s">
        <v>122</v>
      </c>
      <c r="B26" s="427">
        <v>2736</v>
      </c>
      <c r="C26" s="975"/>
      <c r="D26" s="938"/>
      <c r="E26" s="935"/>
      <c r="F26" s="967"/>
      <c r="G26" s="781"/>
      <c r="H26" s="763"/>
      <c r="I26" s="802"/>
      <c r="J26" s="7"/>
      <c r="K26" s="51" t="s">
        <v>47</v>
      </c>
      <c r="L26" s="7" t="s">
        <v>1488</v>
      </c>
      <c r="M26" s="180"/>
      <c r="N26" s="935"/>
      <c r="O26" s="943"/>
      <c r="P26" s="761"/>
      <c r="Q26" s="767"/>
      <c r="R26" s="770"/>
      <c r="S26" s="863"/>
      <c r="T26" s="863"/>
      <c r="U26" s="772"/>
      <c r="V26" s="772"/>
      <c r="W26" s="876"/>
      <c r="X26" s="776"/>
      <c r="Y26" s="763"/>
      <c r="Z26" s="763"/>
      <c r="AA26" s="868"/>
      <c r="AB26" s="237" t="s">
        <v>122</v>
      </c>
      <c r="AC26" s="166">
        <f>IF(O24&gt;0,B26,"")</f>
        <v>2736</v>
      </c>
      <c r="AD26" s="752"/>
      <c r="AE26" s="821"/>
      <c r="AF26" s="752"/>
      <c r="AG26" s="749"/>
      <c r="AH26" s="749"/>
      <c r="AI26" s="752"/>
      <c r="AJ26" s="752"/>
      <c r="AK26" s="749"/>
      <c r="AL26" s="752"/>
      <c r="AM26" s="752"/>
      <c r="AN26" s="814"/>
    </row>
    <row r="27" spans="1:40" ht="18.95" customHeight="1" thickTop="1" x14ac:dyDescent="0.25">
      <c r="A27" s="976" t="s">
        <v>1365</v>
      </c>
      <c r="B27" s="977"/>
      <c r="C27" s="973" t="s">
        <v>1532</v>
      </c>
      <c r="D27" s="936">
        <v>44463</v>
      </c>
      <c r="E27" s="782">
        <v>313</v>
      </c>
      <c r="F27" s="745" t="s">
        <v>1524</v>
      </c>
      <c r="G27" s="779" t="s">
        <v>54</v>
      </c>
      <c r="H27" s="773" t="s">
        <v>20</v>
      </c>
      <c r="I27" s="800" t="s">
        <v>1491</v>
      </c>
      <c r="J27" s="961"/>
      <c r="K27" s="787"/>
      <c r="L27" s="688" t="s">
        <v>1486</v>
      </c>
      <c r="M27" s="959" t="s">
        <v>1526</v>
      </c>
      <c r="N27" s="782"/>
      <c r="O27" s="941" t="s">
        <v>1472</v>
      </c>
      <c r="P27" s="1046" t="str">
        <f>IF(ISNUMBER(FIND("D/B",AF27)),"D/B",IF(V27&gt;0,VLOOKUP('Main Sheet'!V27,'INFO SHEET'!M2:N46,2,FALSE),""))</f>
        <v>D/B</v>
      </c>
      <c r="Q27" s="766">
        <v>5014</v>
      </c>
      <c r="R27" s="769" t="s">
        <v>1271</v>
      </c>
      <c r="S27" s="760" t="str">
        <f>IF(ISNUMBER(FIND("SINGLE",AF27)),"SINGLE",IF(V27&gt;0,VLOOKUP('Main Sheet'!V27,'INFO SHEET'!M2:N46,2,FALSE),""))</f>
        <v/>
      </c>
      <c r="T27" s="761" t="str">
        <f t="shared" ref="T27" si="9">IF(P27="D/B",P27,S27)</f>
        <v>D/B</v>
      </c>
      <c r="U27" s="771" t="s">
        <v>564</v>
      </c>
      <c r="V27" s="958"/>
      <c r="W27" s="875" t="s">
        <v>650</v>
      </c>
      <c r="X27" s="775" t="s">
        <v>650</v>
      </c>
      <c r="Y27" s="762">
        <v>1</v>
      </c>
      <c r="Z27" s="773"/>
      <c r="AA27" s="855"/>
      <c r="AB27" s="815" t="str">
        <f>IF(O27&gt;0,A27,"")</f>
        <v>DEPEUTER'S DECORATING CENTRE</v>
      </c>
      <c r="AC27" s="816"/>
      <c r="AD27" s="750" t="str">
        <f>IF(O27&gt;0,C27,"")</f>
        <v>5678.3-5</v>
      </c>
      <c r="AE27" s="819"/>
      <c r="AF27" s="750" t="str">
        <f>IF(Q27&gt;0,VLOOKUP(Q27,'INFO SHEET'!I2:J1026,2,FALSE),"")</f>
        <v>61" X 22 1/2" D/B</v>
      </c>
      <c r="AG27" s="747" t="str">
        <f>IF(R27&gt;0,VLOOKUP('Main Sheet'!R27,'INFO SHEET'!K1:L46,2,FALSE),"")</f>
        <v>BLANCA BESCATO</v>
      </c>
      <c r="AH27" s="750" t="str">
        <f>IF(U27&gt;0,VLOOKUP('Main Sheet'!U27,'INFO SHEET'!O2:P46,2,FALSE),"")</f>
        <v xml:space="preserve">RECTANGULAR  </v>
      </c>
      <c r="AI27" s="750" t="str">
        <f t="shared" ref="AI27" si="10">IF(T27&gt;0,T27,V27)</f>
        <v>D/B</v>
      </c>
      <c r="AJ27" s="750" t="str">
        <f>IF(W27&gt;0,VLOOKUP('Main Sheet'!W27,'INFO SHEET'!Q1:R46,2,FALSE),"")</f>
        <v>STRIGHT</v>
      </c>
      <c r="AK27" s="747" t="str">
        <f>IF(X27&gt;0,VLOOKUP('Main Sheet'!X27,'INFO SHEET'!S1:T46,2,FALSE),"")</f>
        <v>SINGLE HOLE</v>
      </c>
      <c r="AL27" s="750" t="str">
        <f>VLOOKUP('Main Sheet'!Y27,'INFO SHEET'!U1:V31,2,FALSE)</f>
        <v>YES</v>
      </c>
      <c r="AM27" s="750" t="str">
        <f>IF(Z27&gt;0,VLOOKUP('Main Sheet'!Z27,'INFO SHEET'!W1:X1026,2,FALSE),"")</f>
        <v/>
      </c>
      <c r="AN27" s="812" t="str">
        <f>IF('Main Sheet'!AA27=0,"",'Main Sheet'!AA27)</f>
        <v/>
      </c>
    </row>
    <row r="28" spans="1:40" ht="20.100000000000001" customHeight="1" x14ac:dyDescent="0.25">
      <c r="A28" s="903"/>
      <c r="B28" s="904"/>
      <c r="C28" s="974"/>
      <c r="D28" s="937"/>
      <c r="E28" s="783"/>
      <c r="F28" s="746"/>
      <c r="G28" s="780"/>
      <c r="H28" s="762"/>
      <c r="I28" s="801"/>
      <c r="J28" s="962"/>
      <c r="K28" s="788"/>
      <c r="L28" s="688" t="s">
        <v>1487</v>
      </c>
      <c r="M28" s="960"/>
      <c r="N28" s="783"/>
      <c r="O28" s="942"/>
      <c r="P28" s="1047"/>
      <c r="Q28" s="766"/>
      <c r="R28" s="769"/>
      <c r="S28" s="761"/>
      <c r="T28" s="761"/>
      <c r="U28" s="771"/>
      <c r="V28" s="771"/>
      <c r="W28" s="875"/>
      <c r="X28" s="775"/>
      <c r="Y28" s="762"/>
      <c r="Z28" s="762"/>
      <c r="AA28" s="856"/>
      <c r="AB28" s="817"/>
      <c r="AC28" s="818"/>
      <c r="AD28" s="751"/>
      <c r="AE28" s="820"/>
      <c r="AF28" s="751"/>
      <c r="AG28" s="748"/>
      <c r="AH28" s="751"/>
      <c r="AI28" s="751"/>
      <c r="AJ28" s="751"/>
      <c r="AK28" s="748"/>
      <c r="AL28" s="751"/>
      <c r="AM28" s="751"/>
      <c r="AN28" s="813"/>
    </row>
    <row r="29" spans="1:40" ht="24" customHeight="1" thickBot="1" x14ac:dyDescent="0.4">
      <c r="A29" s="402" t="s">
        <v>122</v>
      </c>
      <c r="B29" s="403">
        <v>2736</v>
      </c>
      <c r="C29" s="975"/>
      <c r="D29" s="938"/>
      <c r="E29" s="935"/>
      <c r="F29" s="967"/>
      <c r="G29" s="781"/>
      <c r="H29" s="763"/>
      <c r="I29" s="802"/>
      <c r="J29" s="7"/>
      <c r="K29" s="51"/>
      <c r="L29" s="7" t="s">
        <v>1525</v>
      </c>
      <c r="M29" s="180" t="s">
        <v>1527</v>
      </c>
      <c r="N29" s="935"/>
      <c r="O29" s="943"/>
      <c r="P29" s="1047"/>
      <c r="Q29" s="767"/>
      <c r="R29" s="770"/>
      <c r="S29" s="863"/>
      <c r="T29" s="863"/>
      <c r="U29" s="772"/>
      <c r="V29" s="1033"/>
      <c r="W29" s="876"/>
      <c r="X29" s="776"/>
      <c r="Y29" s="763"/>
      <c r="Z29" s="763"/>
      <c r="AA29" s="857"/>
      <c r="AB29" s="238" t="s">
        <v>122</v>
      </c>
      <c r="AC29" s="166">
        <f>IF(O27&gt;0,B29,"")</f>
        <v>2736</v>
      </c>
      <c r="AD29" s="822"/>
      <c r="AE29" s="823"/>
      <c r="AF29" s="752"/>
      <c r="AG29" s="824"/>
      <c r="AH29" s="822"/>
      <c r="AI29" s="752"/>
      <c r="AJ29" s="822"/>
      <c r="AK29" s="824"/>
      <c r="AL29" s="822"/>
      <c r="AM29" s="822"/>
      <c r="AN29" s="851"/>
    </row>
    <row r="30" spans="1:40" ht="21" customHeight="1" thickTop="1" x14ac:dyDescent="0.25">
      <c r="A30" s="982" t="s">
        <v>105</v>
      </c>
      <c r="B30" s="983"/>
      <c r="C30" s="971">
        <f>C1</f>
        <v>44452</v>
      </c>
      <c r="D30" s="971"/>
      <c r="E30" s="983"/>
      <c r="F30" s="992" t="str">
        <f>F1</f>
        <v>WEEK NO-</v>
      </c>
      <c r="G30" s="992"/>
      <c r="H30" s="803" t="str">
        <f>+H1</f>
        <v>37-M</v>
      </c>
      <c r="I30" s="803"/>
      <c r="J30" s="803"/>
      <c r="K30" s="989"/>
      <c r="L30" s="991">
        <v>2</v>
      </c>
      <c r="M30" s="1057" t="s">
        <v>17</v>
      </c>
      <c r="N30" s="1071">
        <v>6</v>
      </c>
      <c r="O30" s="1041"/>
      <c r="P30" s="305"/>
      <c r="Q30" s="227"/>
      <c r="R30" s="227"/>
      <c r="S30" s="227"/>
      <c r="T30" s="227"/>
      <c r="U30" s="227"/>
      <c r="V30" s="895" t="s">
        <v>548</v>
      </c>
      <c r="W30" s="896"/>
      <c r="X30" s="905" t="str">
        <f>H1</f>
        <v>37-M</v>
      </c>
      <c r="Y30" s="905"/>
      <c r="Z30" s="228"/>
      <c r="AA30" s="229"/>
      <c r="AB30" s="233" t="s">
        <v>546</v>
      </c>
      <c r="AC30" s="383">
        <f>C1</f>
        <v>44452</v>
      </c>
      <c r="AD30" s="836" t="str">
        <f>V1</f>
        <v>WEEK NO-</v>
      </c>
      <c r="AE30" s="837"/>
      <c r="AF30" s="837"/>
      <c r="AG30" s="840" t="str">
        <f>H1</f>
        <v>37-M</v>
      </c>
      <c r="AH30" s="840"/>
      <c r="AI30" s="840"/>
      <c r="AJ30" s="910" t="s">
        <v>550</v>
      </c>
      <c r="AK30" s="910"/>
      <c r="AL30" s="910"/>
      <c r="AM30" s="910"/>
      <c r="AN30" s="235"/>
    </row>
    <row r="31" spans="1:40" ht="42.75" customHeight="1" thickBot="1" x14ac:dyDescent="0.3">
      <c r="A31" s="984"/>
      <c r="B31" s="985"/>
      <c r="C31" s="972"/>
      <c r="D31" s="972"/>
      <c r="E31" s="985"/>
      <c r="F31" s="993"/>
      <c r="G31" s="993"/>
      <c r="H31" s="804"/>
      <c r="I31" s="804"/>
      <c r="J31" s="804"/>
      <c r="K31" s="990"/>
      <c r="L31" s="898"/>
      <c r="M31" s="1058"/>
      <c r="N31" s="1072"/>
      <c r="O31" s="1042"/>
      <c r="P31" s="306"/>
      <c r="Q31" s="230"/>
      <c r="R31" s="230"/>
      <c r="S31" s="230"/>
      <c r="T31" s="230"/>
      <c r="U31" s="230"/>
      <c r="V31" s="897"/>
      <c r="W31" s="898"/>
      <c r="X31" s="906"/>
      <c r="Y31" s="906"/>
      <c r="Z31" s="231"/>
      <c r="AA31" s="232"/>
      <c r="AB31" s="488" t="str">
        <f>+AB2</f>
        <v xml:space="preserve">DUE DATE: </v>
      </c>
      <c r="AC31" s="485" t="str">
        <f>+AC2</f>
        <v>Sep-17-2021</v>
      </c>
      <c r="AD31" s="838"/>
      <c r="AE31" s="839"/>
      <c r="AF31" s="839"/>
      <c r="AG31" s="841"/>
      <c r="AH31" s="841"/>
      <c r="AI31" s="841"/>
      <c r="AJ31" s="911"/>
      <c r="AK31" s="911"/>
      <c r="AL31" s="911"/>
      <c r="AM31" s="911"/>
      <c r="AN31" s="236" t="s">
        <v>1537</v>
      </c>
    </row>
    <row r="32" spans="1:40" ht="20.100000000000001" customHeight="1" thickTop="1" x14ac:dyDescent="0.25">
      <c r="A32" s="899" t="s">
        <v>48</v>
      </c>
      <c r="B32" s="900"/>
      <c r="C32" s="245"/>
      <c r="D32" s="246" t="s">
        <v>7</v>
      </c>
      <c r="E32" s="246" t="s">
        <v>14</v>
      </c>
      <c r="F32" s="245"/>
      <c r="G32" s="808" t="s">
        <v>15</v>
      </c>
      <c r="H32" s="808" t="str">
        <f>+H3</f>
        <v>MAPLE  OAK / MDF</v>
      </c>
      <c r="I32" s="805" t="s">
        <v>2</v>
      </c>
      <c r="J32" s="998" t="s">
        <v>11</v>
      </c>
      <c r="K32" s="247" t="s">
        <v>3</v>
      </c>
      <c r="L32" s="248" t="s">
        <v>9</v>
      </c>
      <c r="M32" s="249" t="s">
        <v>6</v>
      </c>
      <c r="N32" s="1068" t="str">
        <f>+N3</f>
        <v>SPECIAL NOTE</v>
      </c>
      <c r="O32" s="250" t="s">
        <v>1</v>
      </c>
      <c r="P32" s="307"/>
      <c r="Q32" s="879" t="s">
        <v>531</v>
      </c>
      <c r="R32" s="881" t="s">
        <v>532</v>
      </c>
      <c r="S32" s="455"/>
      <c r="T32" s="455"/>
      <c r="U32" s="883" t="s">
        <v>533</v>
      </c>
      <c r="V32" s="883" t="s">
        <v>543</v>
      </c>
      <c r="W32" s="883" t="s">
        <v>891</v>
      </c>
      <c r="X32" s="885" t="s">
        <v>542</v>
      </c>
      <c r="Y32" s="888" t="s">
        <v>544</v>
      </c>
      <c r="Z32" s="889" t="s">
        <v>545</v>
      </c>
      <c r="AA32" s="764" t="s">
        <v>535</v>
      </c>
      <c r="AB32" s="899" t="s">
        <v>48</v>
      </c>
      <c r="AC32" s="900"/>
      <c r="AD32" s="753" t="s">
        <v>529</v>
      </c>
      <c r="AE32" s="754" t="s">
        <v>530</v>
      </c>
      <c r="AF32" s="828" t="s">
        <v>536</v>
      </c>
      <c r="AG32" s="757" t="s">
        <v>537</v>
      </c>
      <c r="AH32" s="757" t="s">
        <v>538</v>
      </c>
      <c r="AI32" s="757" t="s">
        <v>539</v>
      </c>
      <c r="AJ32" s="757" t="s">
        <v>547</v>
      </c>
      <c r="AK32" s="757" t="s">
        <v>542</v>
      </c>
      <c r="AL32" s="907" t="s">
        <v>534</v>
      </c>
      <c r="AM32" s="757" t="s">
        <v>540</v>
      </c>
      <c r="AN32" s="825" t="s">
        <v>541</v>
      </c>
    </row>
    <row r="33" spans="1:40" ht="20.100000000000001" customHeight="1" x14ac:dyDescent="0.25">
      <c r="A33" s="901"/>
      <c r="B33" s="902"/>
      <c r="C33" s="441" t="s">
        <v>0</v>
      </c>
      <c r="D33" s="8" t="s">
        <v>8</v>
      </c>
      <c r="E33" s="8" t="s">
        <v>10</v>
      </c>
      <c r="F33" s="441" t="s">
        <v>5</v>
      </c>
      <c r="G33" s="809"/>
      <c r="H33" s="809"/>
      <c r="I33" s="806"/>
      <c r="J33" s="950"/>
      <c r="K33" s="49" t="s">
        <v>10</v>
      </c>
      <c r="L33" s="8" t="s">
        <v>10</v>
      </c>
      <c r="M33" s="224" t="s">
        <v>12</v>
      </c>
      <c r="N33" s="939"/>
      <c r="O33" s="242" t="s">
        <v>4</v>
      </c>
      <c r="P33" s="307"/>
      <c r="Q33" s="879"/>
      <c r="R33" s="881"/>
      <c r="S33" s="455"/>
      <c r="T33" s="455"/>
      <c r="U33" s="883"/>
      <c r="V33" s="883"/>
      <c r="W33" s="883"/>
      <c r="X33" s="886"/>
      <c r="Y33" s="883"/>
      <c r="Z33" s="889"/>
      <c r="AA33" s="764"/>
      <c r="AB33" s="901"/>
      <c r="AC33" s="902"/>
      <c r="AD33" s="748"/>
      <c r="AE33" s="755"/>
      <c r="AF33" s="788"/>
      <c r="AG33" s="758"/>
      <c r="AH33" s="758"/>
      <c r="AI33" s="758"/>
      <c r="AJ33" s="758"/>
      <c r="AK33" s="758"/>
      <c r="AL33" s="908"/>
      <c r="AM33" s="758"/>
      <c r="AN33" s="826"/>
    </row>
    <row r="34" spans="1:40" ht="20.100000000000001" customHeight="1" thickBot="1" x14ac:dyDescent="0.3">
      <c r="A34" s="903"/>
      <c r="B34" s="904"/>
      <c r="C34" s="4"/>
      <c r="D34" s="9" t="s">
        <v>55</v>
      </c>
      <c r="E34" s="9" t="s">
        <v>13</v>
      </c>
      <c r="F34" s="5"/>
      <c r="G34" s="810"/>
      <c r="H34" s="810"/>
      <c r="I34" s="807"/>
      <c r="J34" s="951"/>
      <c r="K34" s="50" t="s">
        <v>13</v>
      </c>
      <c r="L34" s="9" t="s">
        <v>13</v>
      </c>
      <c r="M34" s="225" t="s">
        <v>13</v>
      </c>
      <c r="N34" s="940"/>
      <c r="O34" s="243" t="s">
        <v>13</v>
      </c>
      <c r="P34" s="307"/>
      <c r="Q34" s="880"/>
      <c r="R34" s="882"/>
      <c r="S34" s="456"/>
      <c r="T34" s="456"/>
      <c r="U34" s="884"/>
      <c r="V34" s="884"/>
      <c r="W34" s="884"/>
      <c r="X34" s="887"/>
      <c r="Y34" s="884"/>
      <c r="Z34" s="890"/>
      <c r="AA34" s="765"/>
      <c r="AB34" s="903"/>
      <c r="AC34" s="904"/>
      <c r="AD34" s="749"/>
      <c r="AE34" s="756"/>
      <c r="AF34" s="829"/>
      <c r="AG34" s="759"/>
      <c r="AH34" s="759"/>
      <c r="AI34" s="759"/>
      <c r="AJ34" s="759"/>
      <c r="AK34" s="759"/>
      <c r="AL34" s="909"/>
      <c r="AM34" s="759"/>
      <c r="AN34" s="827"/>
    </row>
    <row r="35" spans="1:40" ht="18.95" customHeight="1" thickTop="1" x14ac:dyDescent="0.25">
      <c r="A35" s="976" t="s">
        <v>1365</v>
      </c>
      <c r="B35" s="977"/>
      <c r="C35" s="986" t="s">
        <v>1533</v>
      </c>
      <c r="D35" s="936">
        <v>44463</v>
      </c>
      <c r="E35" s="782">
        <v>3081</v>
      </c>
      <c r="F35" s="745" t="s">
        <v>1238</v>
      </c>
      <c r="G35" s="779" t="s">
        <v>54</v>
      </c>
      <c r="H35" s="794" t="s">
        <v>20</v>
      </c>
      <c r="I35" s="800" t="s">
        <v>1491</v>
      </c>
      <c r="J35" s="997"/>
      <c r="K35" s="787" t="s">
        <v>1498</v>
      </c>
      <c r="L35" s="688" t="s">
        <v>1486</v>
      </c>
      <c r="M35" s="811"/>
      <c r="N35" s="811"/>
      <c r="O35" s="941"/>
      <c r="P35" s="760" t="str">
        <f>IF(ISNUMBER(FIND("D/B",AF35)),"D/B",IF(V35&gt;0,VLOOKUP('Main Sheet'!V35,'INFO SHEET'!M2:N54,2,FALSE),""))</f>
        <v/>
      </c>
      <c r="Q35" s="766"/>
      <c r="R35" s="768"/>
      <c r="S35" s="760" t="str">
        <f>IF(ISNUMBER(FIND("SINGLE",AF35)),"SINGLE",IF(V35&gt;0,VLOOKUP('Main Sheet'!V35,'INFO SHEET'!M2:N54,2,FALSE),""))</f>
        <v/>
      </c>
      <c r="T35" s="761" t="str">
        <f>IF(P35="D/B",P35,S35)</f>
        <v/>
      </c>
      <c r="U35" s="771"/>
      <c r="V35" s="771"/>
      <c r="W35" s="875"/>
      <c r="X35" s="775"/>
      <c r="Y35" s="762"/>
      <c r="Z35" s="773"/>
      <c r="AA35" s="855"/>
      <c r="AB35" s="815" t="str">
        <f>IF(O35&gt;0,A35,"")</f>
        <v/>
      </c>
      <c r="AC35" s="816"/>
      <c r="AD35" s="750" t="str">
        <f>IF(O35&gt;0,C35,"")</f>
        <v/>
      </c>
      <c r="AE35" s="819"/>
      <c r="AF35" s="750" t="str">
        <f>IF(Q35&gt;0,VLOOKUP('Main Sheet'!Q35,'INFO SHEET'!I1:J1034,2,FALSE),"")</f>
        <v/>
      </c>
      <c r="AG35" s="747" t="str">
        <f>IF(R35&gt;0,VLOOKUP('Main Sheet'!R35,'INFO SHEET'!K1:L54,2,FALSE),"")</f>
        <v/>
      </c>
      <c r="AH35" s="750" t="str">
        <f>IF(U35&gt;0,VLOOKUP('Main Sheet'!U35,'INFO SHEET'!O2:P57,2,FALSE),"")</f>
        <v/>
      </c>
      <c r="AI35" s="750" t="str">
        <f>IF(T35&gt;0,T35,V35)</f>
        <v/>
      </c>
      <c r="AJ35" s="750" t="str">
        <f>IF(W35&gt;0,VLOOKUP('Main Sheet'!W35,'INFO SHEET'!Q1:R54,2,FALSE),"")</f>
        <v/>
      </c>
      <c r="AK35" s="747" t="str">
        <f>IF(X35&gt;0,VLOOKUP('Main Sheet'!X35,'INFO SHEET'!S1:T54,2,FALSE),"")</f>
        <v/>
      </c>
      <c r="AL35" s="750" t="str">
        <f>VLOOKUP('Main Sheet'!Y35,'INFO SHEET'!U1:V39,2,FALSE)</f>
        <v>..</v>
      </c>
      <c r="AM35" s="750" t="str">
        <f>IF(Z35&gt;0,VLOOKUP('Main Sheet'!Z35,'INFO SHEET'!W1:X1034,2,FALSE),"")</f>
        <v/>
      </c>
      <c r="AN35" s="830" t="str">
        <f>IF('Main Sheet'!AA35=0,"",'Main Sheet'!AA35)</f>
        <v/>
      </c>
    </row>
    <row r="36" spans="1:40" ht="18.95" customHeight="1" x14ac:dyDescent="0.25">
      <c r="A36" s="903"/>
      <c r="B36" s="904"/>
      <c r="C36" s="987"/>
      <c r="D36" s="937"/>
      <c r="E36" s="783"/>
      <c r="F36" s="746"/>
      <c r="G36" s="780"/>
      <c r="H36" s="795"/>
      <c r="I36" s="801"/>
      <c r="J36" s="865"/>
      <c r="K36" s="788"/>
      <c r="L36" s="688"/>
      <c r="M36" s="758"/>
      <c r="N36" s="758"/>
      <c r="O36" s="942"/>
      <c r="P36" s="761"/>
      <c r="Q36" s="766"/>
      <c r="R36" s="769"/>
      <c r="S36" s="761"/>
      <c r="T36" s="761"/>
      <c r="U36" s="771"/>
      <c r="V36" s="771"/>
      <c r="W36" s="875"/>
      <c r="X36" s="775"/>
      <c r="Y36" s="762"/>
      <c r="Z36" s="762"/>
      <c r="AA36" s="856"/>
      <c r="AB36" s="817"/>
      <c r="AC36" s="818"/>
      <c r="AD36" s="751"/>
      <c r="AE36" s="820"/>
      <c r="AF36" s="751"/>
      <c r="AG36" s="748"/>
      <c r="AH36" s="751"/>
      <c r="AI36" s="751"/>
      <c r="AJ36" s="751"/>
      <c r="AK36" s="748"/>
      <c r="AL36" s="751"/>
      <c r="AM36" s="751"/>
      <c r="AN36" s="831"/>
    </row>
    <row r="37" spans="1:40" ht="18.95" customHeight="1" thickBot="1" x14ac:dyDescent="0.4">
      <c r="A37" s="251" t="s">
        <v>122</v>
      </c>
      <c r="B37" s="446">
        <v>2736</v>
      </c>
      <c r="C37" s="988"/>
      <c r="D37" s="938"/>
      <c r="E37" s="935"/>
      <c r="F37" s="723" t="s">
        <v>1528</v>
      </c>
      <c r="G37" s="781"/>
      <c r="H37" s="796"/>
      <c r="I37" s="802"/>
      <c r="J37" s="12"/>
      <c r="K37" s="51" t="s">
        <v>47</v>
      </c>
      <c r="L37" s="7" t="s">
        <v>1529</v>
      </c>
      <c r="M37" s="180"/>
      <c r="N37" s="759"/>
      <c r="O37" s="943"/>
      <c r="P37" s="761"/>
      <c r="Q37" s="767"/>
      <c r="R37" s="770"/>
      <c r="S37" s="863"/>
      <c r="T37" s="863"/>
      <c r="U37" s="772"/>
      <c r="V37" s="772"/>
      <c r="W37" s="876"/>
      <c r="X37" s="776"/>
      <c r="Y37" s="763"/>
      <c r="Z37" s="763"/>
      <c r="AA37" s="868"/>
      <c r="AB37" s="237" t="s">
        <v>122</v>
      </c>
      <c r="AC37" s="166" t="str">
        <f>IF(O35&gt;0,B37,"")</f>
        <v/>
      </c>
      <c r="AD37" s="752"/>
      <c r="AE37" s="821"/>
      <c r="AF37" s="752"/>
      <c r="AG37" s="749"/>
      <c r="AH37" s="752"/>
      <c r="AI37" s="752"/>
      <c r="AJ37" s="752"/>
      <c r="AK37" s="749"/>
      <c r="AL37" s="752"/>
      <c r="AM37" s="752"/>
      <c r="AN37" s="832"/>
    </row>
    <row r="38" spans="1:40" ht="18.95" customHeight="1" thickTop="1" x14ac:dyDescent="0.25">
      <c r="A38" s="976" t="s">
        <v>1365</v>
      </c>
      <c r="B38" s="977"/>
      <c r="C38" s="986" t="s">
        <v>1534</v>
      </c>
      <c r="D38" s="936">
        <v>44463</v>
      </c>
      <c r="E38" s="782">
        <v>3081</v>
      </c>
      <c r="F38" s="745" t="s">
        <v>1239</v>
      </c>
      <c r="G38" s="779" t="s">
        <v>54</v>
      </c>
      <c r="H38" s="794" t="s">
        <v>1286</v>
      </c>
      <c r="I38" s="800" t="s">
        <v>1491</v>
      </c>
      <c r="J38" s="782"/>
      <c r="K38" s="787" t="s">
        <v>1498</v>
      </c>
      <c r="L38" s="688" t="s">
        <v>1486</v>
      </c>
      <c r="M38" s="811"/>
      <c r="N38" s="811"/>
      <c r="O38" s="941"/>
      <c r="P38" s="760" t="str">
        <f>IF(ISNUMBER(FIND("D/B",AF38)),"D/B",IF(V38&gt;0,VLOOKUP('Main Sheet'!V38,'INFO SHEET'!M2:N57,2,FALSE),""))</f>
        <v/>
      </c>
      <c r="Q38" s="766"/>
      <c r="R38" s="768"/>
      <c r="S38" s="760" t="str">
        <f>IF(ISNUMBER(FIND("SINGLE",AF38)),"SINGLE",IF(V38&gt;0,VLOOKUP('Main Sheet'!V38,'INFO SHEET'!M2:N57,2,FALSE),""))</f>
        <v/>
      </c>
      <c r="T38" s="761" t="str">
        <f t="shared" ref="T38" si="11">IF(P38="D/B",P38,S38)</f>
        <v/>
      </c>
      <c r="U38" s="771"/>
      <c r="V38" s="771"/>
      <c r="W38" s="773"/>
      <c r="X38" s="774"/>
      <c r="Y38" s="762"/>
      <c r="Z38" s="874"/>
      <c r="AA38" s="877"/>
      <c r="AB38" s="815" t="str">
        <f>IF(O38&gt;0,A38,"")</f>
        <v/>
      </c>
      <c r="AC38" s="816"/>
      <c r="AD38" s="750" t="str">
        <f>IF(O38&gt;0,C38,"")</f>
        <v/>
      </c>
      <c r="AE38" s="819"/>
      <c r="AF38" s="750" t="str">
        <f>IF(Q38&gt;0,VLOOKUP('Main Sheet'!Q38,'INFO SHEET'!I1:J1037,2,FALSE),"")</f>
        <v/>
      </c>
      <c r="AG38" s="747" t="str">
        <f>IF(R38&gt;0,VLOOKUP('Main Sheet'!R38,'INFO SHEET'!K1:L57,2,FALSE),"")</f>
        <v/>
      </c>
      <c r="AH38" s="750" t="str">
        <f>IF(U38&gt;0,VLOOKUP('Main Sheet'!U38,'INFO SHEET'!O2:P57,2,FALSE),"")</f>
        <v/>
      </c>
      <c r="AI38" s="750" t="str">
        <f t="shared" ref="AI38" si="12">IF(T38&gt;0,T38,V38)</f>
        <v/>
      </c>
      <c r="AJ38" s="750" t="str">
        <f>IF(W38&gt;0,VLOOKUP('Main Sheet'!W38,'INFO SHEET'!Q1:R57,2,FALSE),"")</f>
        <v/>
      </c>
      <c r="AK38" s="747" t="str">
        <f>IF(X38&gt;0,VLOOKUP('Main Sheet'!X38,'INFO SHEET'!S1:T57,2,FALSE),"")</f>
        <v/>
      </c>
      <c r="AL38" s="750" t="str">
        <f>VLOOKUP('Main Sheet'!Y38,'INFO SHEET'!U1:V42,2,FALSE)</f>
        <v>..</v>
      </c>
      <c r="AM38" s="750" t="str">
        <f>IF(Z38&gt;0,VLOOKUP('Main Sheet'!Z38,'INFO SHEET'!W1:X1037,2,FALSE),"")</f>
        <v/>
      </c>
      <c r="AN38" s="812" t="str">
        <f>IF('Main Sheet'!AA38=0,"",'Main Sheet'!AA38)</f>
        <v/>
      </c>
    </row>
    <row r="39" spans="1:40" ht="18.95" customHeight="1" x14ac:dyDescent="0.25">
      <c r="A39" s="903"/>
      <c r="B39" s="904"/>
      <c r="C39" s="987"/>
      <c r="D39" s="937"/>
      <c r="E39" s="783"/>
      <c r="F39" s="746"/>
      <c r="G39" s="780"/>
      <c r="H39" s="795"/>
      <c r="I39" s="801"/>
      <c r="J39" s="783"/>
      <c r="K39" s="788"/>
      <c r="L39" s="688"/>
      <c r="M39" s="758"/>
      <c r="N39" s="758"/>
      <c r="O39" s="942"/>
      <c r="P39" s="761"/>
      <c r="Q39" s="766"/>
      <c r="R39" s="769"/>
      <c r="S39" s="761"/>
      <c r="T39" s="761"/>
      <c r="U39" s="771"/>
      <c r="V39" s="771"/>
      <c r="W39" s="762"/>
      <c r="X39" s="775"/>
      <c r="Y39" s="762"/>
      <c r="Z39" s="875"/>
      <c r="AA39" s="877"/>
      <c r="AB39" s="817"/>
      <c r="AC39" s="818"/>
      <c r="AD39" s="751"/>
      <c r="AE39" s="820"/>
      <c r="AF39" s="751"/>
      <c r="AG39" s="748"/>
      <c r="AH39" s="751"/>
      <c r="AI39" s="751"/>
      <c r="AJ39" s="751"/>
      <c r="AK39" s="748"/>
      <c r="AL39" s="751"/>
      <c r="AM39" s="751"/>
      <c r="AN39" s="813"/>
    </row>
    <row r="40" spans="1:40" ht="21" customHeight="1" thickBot="1" x14ac:dyDescent="0.4">
      <c r="A40" s="251" t="s">
        <v>122</v>
      </c>
      <c r="B40" s="382">
        <v>2736</v>
      </c>
      <c r="C40" s="988"/>
      <c r="D40" s="938"/>
      <c r="E40" s="935"/>
      <c r="F40" s="723" t="s">
        <v>1528</v>
      </c>
      <c r="G40" s="781"/>
      <c r="H40" s="796"/>
      <c r="I40" s="802"/>
      <c r="J40" s="7"/>
      <c r="K40" s="51" t="s">
        <v>47</v>
      </c>
      <c r="L40" s="7" t="s">
        <v>1529</v>
      </c>
      <c r="M40" s="180"/>
      <c r="N40" s="759"/>
      <c r="O40" s="943"/>
      <c r="P40" s="761"/>
      <c r="Q40" s="767"/>
      <c r="R40" s="770"/>
      <c r="S40" s="863"/>
      <c r="T40" s="863"/>
      <c r="U40" s="772"/>
      <c r="V40" s="772"/>
      <c r="W40" s="763"/>
      <c r="X40" s="776"/>
      <c r="Y40" s="763"/>
      <c r="Z40" s="876"/>
      <c r="AA40" s="878"/>
      <c r="AB40" s="237" t="s">
        <v>122</v>
      </c>
      <c r="AC40" s="166" t="str">
        <f>IF(O38&gt;0,B40,"")</f>
        <v/>
      </c>
      <c r="AD40" s="752"/>
      <c r="AE40" s="821"/>
      <c r="AF40" s="752"/>
      <c r="AG40" s="749"/>
      <c r="AH40" s="752"/>
      <c r="AI40" s="752"/>
      <c r="AJ40" s="752"/>
      <c r="AK40" s="749"/>
      <c r="AL40" s="752"/>
      <c r="AM40" s="752"/>
      <c r="AN40" s="814"/>
    </row>
    <row r="41" spans="1:40" s="447" customFormat="1" ht="18.95" customHeight="1" thickTop="1" x14ac:dyDescent="0.25">
      <c r="A41" s="944" t="s">
        <v>1461</v>
      </c>
      <c r="B41" s="945"/>
      <c r="C41" s="986" t="s">
        <v>1511</v>
      </c>
      <c r="D41" s="936">
        <v>44463</v>
      </c>
      <c r="E41" s="782">
        <v>334</v>
      </c>
      <c r="F41" s="952" t="s">
        <v>1492</v>
      </c>
      <c r="G41" s="791" t="s">
        <v>1288</v>
      </c>
      <c r="H41" s="794" t="s">
        <v>22</v>
      </c>
      <c r="I41" s="999" t="s">
        <v>113</v>
      </c>
      <c r="J41" s="1002"/>
      <c r="K41" s="787" t="s">
        <v>1464</v>
      </c>
      <c r="L41" s="688" t="s">
        <v>1493</v>
      </c>
      <c r="M41" s="777"/>
      <c r="N41" s="777" t="s">
        <v>1496</v>
      </c>
      <c r="O41" s="1043"/>
      <c r="P41" s="760" t="str">
        <f>IF(ISNUMBER(FIND("D/B",AF41)),"D/B",IF(V41&gt;0,VLOOKUP('Main Sheet'!V41,'INFO SHEET'!M2:N61,2,FALSE),""))</f>
        <v/>
      </c>
      <c r="Q41" s="859"/>
      <c r="R41" s="865"/>
      <c r="S41" s="760" t="str">
        <f>IF(ISNUMBER(FIND("SINGLE",AF41)),"SINGLE",IF(V41&gt;0,VLOOKUP('Main Sheet'!V41,'INFO SHEET'!M2:N61,2,FALSE),""))</f>
        <v/>
      </c>
      <c r="T41" s="761" t="str">
        <f t="shared" ref="T41" si="13">IF(P41="D/B",P41,S41)</f>
        <v/>
      </c>
      <c r="U41" s="771"/>
      <c r="V41" s="771"/>
      <c r="W41" s="762"/>
      <c r="X41" s="775"/>
      <c r="Y41" s="762"/>
      <c r="Z41" s="773"/>
      <c r="AA41" s="871"/>
      <c r="AB41" s="815" t="str">
        <f>IF(O41&gt;0,A41,"")</f>
        <v/>
      </c>
      <c r="AC41" s="816"/>
      <c r="AD41" s="750" t="str">
        <f>IF(O41&gt;0,C41,"")</f>
        <v/>
      </c>
      <c r="AE41" s="819"/>
      <c r="AF41" s="750" t="str">
        <f>IF(Q41&gt;0,VLOOKUP('Main Sheet'!Q41,'INFO SHEET'!I1:J1040,2,FALSE),"")</f>
        <v/>
      </c>
      <c r="AG41" s="747" t="str">
        <f>IF(R41&gt;0,VLOOKUP('Main Sheet'!R41,'INFO SHEET'!K1:L61,2,FALSE),"")</f>
        <v/>
      </c>
      <c r="AH41" s="747" t="str">
        <f>IF(U41&gt;0,VLOOKUP('Main Sheet'!U41,'INFO SHEET'!O2:P61,2,FALSE),"")</f>
        <v/>
      </c>
      <c r="AI41" s="750" t="str">
        <f t="shared" ref="AI41" si="14">IF(T41&gt;0,T41,V41)</f>
        <v/>
      </c>
      <c r="AJ41" s="750" t="str">
        <f>IF(W41&gt;0,VLOOKUP('Main Sheet'!W41,'INFO SHEET'!Q1:R61,2,FALSE),"")</f>
        <v/>
      </c>
      <c r="AK41" s="747" t="str">
        <f>IF(X41&gt;0,VLOOKUP('Main Sheet'!X41,'INFO SHEET'!S1:T61,2,FALSE),"")</f>
        <v/>
      </c>
      <c r="AL41" s="750" t="str">
        <f>VLOOKUP('Main Sheet'!Y41,'INFO SHEET'!U1:V45,2,FALSE)</f>
        <v>..</v>
      </c>
      <c r="AM41" s="750" t="str">
        <f>IF(Z41&gt;0,VLOOKUP('Main Sheet'!Z41,'INFO SHEET'!W1:X1040,2,FALSE),"")</f>
        <v/>
      </c>
      <c r="AN41" s="812" t="str">
        <f>IF('Main Sheet'!AA41=0,"",'Main Sheet'!AA41)</f>
        <v/>
      </c>
    </row>
    <row r="42" spans="1:40" s="447" customFormat="1" ht="18.95" customHeight="1" x14ac:dyDescent="0.25">
      <c r="A42" s="946"/>
      <c r="B42" s="947"/>
      <c r="C42" s="987"/>
      <c r="D42" s="937"/>
      <c r="E42" s="783"/>
      <c r="F42" s="953"/>
      <c r="G42" s="792"/>
      <c r="H42" s="795"/>
      <c r="I42" s="1000"/>
      <c r="J42" s="1003"/>
      <c r="K42" s="788"/>
      <c r="L42" s="688" t="s">
        <v>1494</v>
      </c>
      <c r="M42" s="778"/>
      <c r="N42" s="778"/>
      <c r="O42" s="1044"/>
      <c r="P42" s="761"/>
      <c r="Q42" s="859"/>
      <c r="R42" s="865"/>
      <c r="S42" s="761"/>
      <c r="T42" s="761"/>
      <c r="U42" s="771"/>
      <c r="V42" s="771"/>
      <c r="W42" s="762"/>
      <c r="X42" s="775"/>
      <c r="Y42" s="762"/>
      <c r="Z42" s="762"/>
      <c r="AA42" s="872"/>
      <c r="AB42" s="817"/>
      <c r="AC42" s="818"/>
      <c r="AD42" s="751"/>
      <c r="AE42" s="820"/>
      <c r="AF42" s="751"/>
      <c r="AG42" s="748"/>
      <c r="AH42" s="748"/>
      <c r="AI42" s="751"/>
      <c r="AJ42" s="751"/>
      <c r="AK42" s="748"/>
      <c r="AL42" s="751"/>
      <c r="AM42" s="751"/>
      <c r="AN42" s="813"/>
    </row>
    <row r="43" spans="1:40" s="447" customFormat="1" ht="21" customHeight="1" thickBot="1" x14ac:dyDescent="0.4">
      <c r="A43" s="252" t="s">
        <v>123</v>
      </c>
      <c r="B43" s="448">
        <v>1179</v>
      </c>
      <c r="C43" s="988"/>
      <c r="D43" s="938"/>
      <c r="E43" s="935"/>
      <c r="F43" s="954"/>
      <c r="G43" s="793"/>
      <c r="H43" s="796"/>
      <c r="I43" s="1001"/>
      <c r="J43" s="7"/>
      <c r="K43" s="52" t="s">
        <v>47</v>
      </c>
      <c r="L43" s="180" t="s">
        <v>1495</v>
      </c>
      <c r="M43" s="180"/>
      <c r="N43" s="1064"/>
      <c r="O43" s="1045"/>
      <c r="P43" s="761"/>
      <c r="Q43" s="860"/>
      <c r="R43" s="870"/>
      <c r="S43" s="863"/>
      <c r="T43" s="863"/>
      <c r="U43" s="772"/>
      <c r="V43" s="772"/>
      <c r="W43" s="763"/>
      <c r="X43" s="776"/>
      <c r="Y43" s="763"/>
      <c r="Z43" s="763"/>
      <c r="AA43" s="873"/>
      <c r="AB43" s="237" t="s">
        <v>122</v>
      </c>
      <c r="AC43" s="166" t="str">
        <f>IF(O41&gt;0,B43,"")</f>
        <v/>
      </c>
      <c r="AD43" s="752"/>
      <c r="AE43" s="821"/>
      <c r="AF43" s="752"/>
      <c r="AG43" s="749"/>
      <c r="AH43" s="749"/>
      <c r="AI43" s="752"/>
      <c r="AJ43" s="752"/>
      <c r="AK43" s="749"/>
      <c r="AL43" s="752"/>
      <c r="AM43" s="752"/>
      <c r="AN43" s="814"/>
    </row>
    <row r="44" spans="1:40" ht="18.95" customHeight="1" thickTop="1" x14ac:dyDescent="0.25">
      <c r="A44" s="944" t="s">
        <v>1461</v>
      </c>
      <c r="B44" s="945"/>
      <c r="C44" s="986" t="s">
        <v>1512</v>
      </c>
      <c r="D44" s="936">
        <v>44463</v>
      </c>
      <c r="E44" s="782">
        <v>334</v>
      </c>
      <c r="F44" s="952" t="s">
        <v>1492</v>
      </c>
      <c r="G44" s="779" t="s">
        <v>1288</v>
      </c>
      <c r="H44" s="794" t="s">
        <v>22</v>
      </c>
      <c r="I44" s="797" t="s">
        <v>1497</v>
      </c>
      <c r="J44" s="1004"/>
      <c r="K44" s="787" t="s">
        <v>1498</v>
      </c>
      <c r="L44" s="688" t="s">
        <v>1493</v>
      </c>
      <c r="M44" s="1055"/>
      <c r="N44" s="1065" t="s">
        <v>1496</v>
      </c>
      <c r="O44" s="941"/>
      <c r="P44" s="760" t="str">
        <f>IF(ISNUMBER(FIND("D/B",AF44)),"D/B",IF(V44&gt;0,VLOOKUP('Main Sheet'!V44,'INFO SHEET'!M2:N64,2,FALSE),""))</f>
        <v/>
      </c>
      <c r="Q44" s="859"/>
      <c r="R44" s="861"/>
      <c r="S44" s="760" t="str">
        <f>IF(ISNUMBER(FIND("SINGLE",AF44)),"SINGLE",IF(V44&gt;0,VLOOKUP('Main Sheet'!V44,'INFO SHEET'!M2:N64,2,FALSE),""))</f>
        <v/>
      </c>
      <c r="T44" s="761" t="str">
        <f t="shared" ref="T44" si="15">IF(P44="D/B",P44,S44)</f>
        <v/>
      </c>
      <c r="U44" s="771"/>
      <c r="V44" s="771"/>
      <c r="W44" s="852"/>
      <c r="X44" s="861"/>
      <c r="Y44" s="762"/>
      <c r="Z44" s="852"/>
      <c r="AA44" s="855"/>
      <c r="AB44" s="815" t="str">
        <f>IF(O44&gt;0,A44,"")</f>
        <v/>
      </c>
      <c r="AC44" s="816"/>
      <c r="AD44" s="750" t="str">
        <f>IF(O44&gt;0,C44,"")</f>
        <v/>
      </c>
      <c r="AE44" s="819"/>
      <c r="AF44" s="750" t="str">
        <f>IF(Q44&gt;0,VLOOKUP('Main Sheet'!Q44,'INFO SHEET'!I1:J1043,2,FALSE),"")</f>
        <v/>
      </c>
      <c r="AG44" s="747" t="str">
        <f>IF(R44&gt;0,VLOOKUP('Main Sheet'!R44,'INFO SHEET'!K1:L64,2,FALSE),"")</f>
        <v/>
      </c>
      <c r="AH44" s="747" t="str">
        <f>IF(U44&gt;0,VLOOKUP('Main Sheet'!U44,'INFO SHEET'!O2:P64,2,FALSE),"")</f>
        <v/>
      </c>
      <c r="AI44" s="750" t="str">
        <f t="shared" ref="AI44" si="16">IF(T44&gt;0,T44,V44)</f>
        <v/>
      </c>
      <c r="AJ44" s="750" t="str">
        <f>IF(W44&gt;0,VLOOKUP('Main Sheet'!W44,'INFO SHEET'!Q1:R64,2,FALSE),"")</f>
        <v/>
      </c>
      <c r="AK44" s="747" t="str">
        <f>IF(X44&gt;0,VLOOKUP('Main Sheet'!X44,'INFO SHEET'!S1:T64,2,FALSE),"")</f>
        <v/>
      </c>
      <c r="AL44" s="750" t="str">
        <f>VLOOKUP('Main Sheet'!Y44,'INFO SHEET'!U1:V48,2,FALSE)</f>
        <v>..</v>
      </c>
      <c r="AM44" s="750" t="str">
        <f>IF(Z44&gt;0,VLOOKUP('Main Sheet'!Z44,'INFO SHEET'!W1:X1043,2,FALSE),"")</f>
        <v/>
      </c>
      <c r="AN44" s="812" t="str">
        <f>IF('Main Sheet'!AA44=0,"",'Main Sheet'!AA44)</f>
        <v/>
      </c>
    </row>
    <row r="45" spans="1:40" ht="18.95" customHeight="1" x14ac:dyDescent="0.25">
      <c r="A45" s="946"/>
      <c r="B45" s="947"/>
      <c r="C45" s="987"/>
      <c r="D45" s="937"/>
      <c r="E45" s="783"/>
      <c r="F45" s="953"/>
      <c r="G45" s="780"/>
      <c r="H45" s="795"/>
      <c r="I45" s="798"/>
      <c r="J45" s="1005"/>
      <c r="K45" s="788"/>
      <c r="L45" s="688" t="s">
        <v>1494</v>
      </c>
      <c r="M45" s="1056"/>
      <c r="N45" s="1066"/>
      <c r="O45" s="942"/>
      <c r="P45" s="761"/>
      <c r="Q45" s="859"/>
      <c r="R45" s="862"/>
      <c r="S45" s="761"/>
      <c r="T45" s="761"/>
      <c r="U45" s="771"/>
      <c r="V45" s="771"/>
      <c r="W45" s="853"/>
      <c r="X45" s="862"/>
      <c r="Y45" s="762"/>
      <c r="Z45" s="853"/>
      <c r="AA45" s="856"/>
      <c r="AB45" s="817"/>
      <c r="AC45" s="818"/>
      <c r="AD45" s="751"/>
      <c r="AE45" s="820"/>
      <c r="AF45" s="751"/>
      <c r="AG45" s="748"/>
      <c r="AH45" s="748"/>
      <c r="AI45" s="751"/>
      <c r="AJ45" s="751"/>
      <c r="AK45" s="748"/>
      <c r="AL45" s="751"/>
      <c r="AM45" s="751"/>
      <c r="AN45" s="813"/>
    </row>
    <row r="46" spans="1:40" ht="21" customHeight="1" thickBot="1" x14ac:dyDescent="0.4">
      <c r="A46" s="251" t="s">
        <v>123</v>
      </c>
      <c r="B46" s="449">
        <v>1179</v>
      </c>
      <c r="C46" s="988"/>
      <c r="D46" s="938"/>
      <c r="E46" s="935"/>
      <c r="F46" s="954"/>
      <c r="G46" s="781"/>
      <c r="H46" s="796"/>
      <c r="I46" s="799"/>
      <c r="J46" s="428"/>
      <c r="K46" s="51" t="s">
        <v>47</v>
      </c>
      <c r="L46" s="7" t="s">
        <v>1495</v>
      </c>
      <c r="M46" s="429"/>
      <c r="N46" s="1067"/>
      <c r="O46" s="943"/>
      <c r="P46" s="761"/>
      <c r="Q46" s="860"/>
      <c r="R46" s="869"/>
      <c r="S46" s="863"/>
      <c r="T46" s="863"/>
      <c r="U46" s="772"/>
      <c r="V46" s="772"/>
      <c r="W46" s="867"/>
      <c r="X46" s="869"/>
      <c r="Y46" s="763"/>
      <c r="Z46" s="867"/>
      <c r="AA46" s="868"/>
      <c r="AB46" s="237" t="s">
        <v>122</v>
      </c>
      <c r="AC46" s="166" t="str">
        <f>IF(O44&gt;0,B46,"")</f>
        <v/>
      </c>
      <c r="AD46" s="752"/>
      <c r="AE46" s="821"/>
      <c r="AF46" s="752"/>
      <c r="AG46" s="749"/>
      <c r="AH46" s="749"/>
      <c r="AI46" s="752"/>
      <c r="AJ46" s="752"/>
      <c r="AK46" s="749"/>
      <c r="AL46" s="752"/>
      <c r="AM46" s="752"/>
      <c r="AN46" s="814"/>
    </row>
    <row r="47" spans="1:40" ht="18.95" customHeight="1" thickTop="1" x14ac:dyDescent="0.25">
      <c r="A47" s="944" t="s">
        <v>471</v>
      </c>
      <c r="B47" s="945"/>
      <c r="C47" s="986">
        <v>5680</v>
      </c>
      <c r="D47" s="936">
        <v>44463</v>
      </c>
      <c r="E47" s="782">
        <v>300</v>
      </c>
      <c r="F47" s="745" t="s">
        <v>1500</v>
      </c>
      <c r="G47" s="779" t="s">
        <v>1326</v>
      </c>
      <c r="H47" s="794" t="s">
        <v>22</v>
      </c>
      <c r="I47" s="797" t="s">
        <v>1501</v>
      </c>
      <c r="J47" s="811"/>
      <c r="K47" s="1006" t="s">
        <v>1503</v>
      </c>
      <c r="L47" s="688" t="s">
        <v>1502</v>
      </c>
      <c r="M47" s="959"/>
      <c r="N47" s="782"/>
      <c r="O47" s="941" t="s">
        <v>1472</v>
      </c>
      <c r="P47" s="760" t="str">
        <f>IF(ISNUMBER(FIND("D/B",AF47)),"D/B",IF(V47&gt;0,VLOOKUP('Main Sheet'!V47,'INFO SHEET'!M2:N67,2,FALSE),""))</f>
        <v xml:space="preserve">CENTER </v>
      </c>
      <c r="Q47" s="859"/>
      <c r="R47" s="861" t="s">
        <v>1271</v>
      </c>
      <c r="S47" s="760" t="str">
        <f>IF(ISNUMBER(FIND("SINGLE",AF47)),"SINGLE",IF(V47&gt;0,VLOOKUP('Main Sheet'!V47,'INFO SHEET'!M2:N67,2,FALSE),""))</f>
        <v xml:space="preserve">CENTER </v>
      </c>
      <c r="T47" s="761" t="str">
        <f t="shared" ref="T47" si="17">IF(P47="D/B",P47,S47)</f>
        <v xml:space="preserve">CENTER </v>
      </c>
      <c r="U47" s="771" t="s">
        <v>573</v>
      </c>
      <c r="V47" s="771" t="s">
        <v>582</v>
      </c>
      <c r="W47" s="852" t="s">
        <v>650</v>
      </c>
      <c r="X47" s="861" t="s">
        <v>650</v>
      </c>
      <c r="Y47" s="852">
        <v>1</v>
      </c>
      <c r="Z47" s="852" t="s">
        <v>586</v>
      </c>
      <c r="AA47" s="855" t="s">
        <v>1505</v>
      </c>
      <c r="AB47" s="815" t="str">
        <f>IF(O47&gt;0,A47,"")</f>
        <v>SCHELL LUMBER HBC</v>
      </c>
      <c r="AC47" s="816"/>
      <c r="AD47" s="750">
        <f>IF(O47&gt;0,C47,"")</f>
        <v>5680</v>
      </c>
      <c r="AE47" s="819"/>
      <c r="AF47" s="750" t="s">
        <v>1504</v>
      </c>
      <c r="AG47" s="747" t="str">
        <f>IF(R47&gt;0,VLOOKUP('Main Sheet'!R47,'INFO SHEET'!K1:L67,2,FALSE),"")</f>
        <v>BLANCA BESCATO</v>
      </c>
      <c r="AH47" s="747" t="str">
        <f>IF(U47&gt;0,VLOOKUP('Main Sheet'!U47,'INFO SHEET'!O2:P67,2,FALSE),"")</f>
        <v xml:space="preserve">OVAL </v>
      </c>
      <c r="AI47" s="750" t="str">
        <f t="shared" ref="AI47" si="18">IF(T47&gt;0,T47,V47)</f>
        <v xml:space="preserve">CENTER </v>
      </c>
      <c r="AJ47" s="750" t="str">
        <f>IF(W47&gt;0,VLOOKUP('Main Sheet'!W47,'INFO SHEET'!Q1:R67,2,FALSE),"")</f>
        <v>STRIGHT</v>
      </c>
      <c r="AK47" s="747" t="str">
        <f>IF(X47&gt;0,VLOOKUP('Main Sheet'!X47,'INFO SHEET'!S1:T67,2,FALSE),"")</f>
        <v>SINGLE HOLE</v>
      </c>
      <c r="AL47" s="750" t="str">
        <f>VLOOKUP('Main Sheet'!Y47,'INFO SHEET'!U1:V51,2,FALSE)</f>
        <v>YES</v>
      </c>
      <c r="AM47" s="750" t="str">
        <f>IF(Z47&gt;0,VLOOKUP('Main Sheet'!Z47,'INFO SHEET'!W1:X1046,2,FALSE),"")</f>
        <v>RS &amp; LS</v>
      </c>
      <c r="AN47" s="812" t="str">
        <f>IF('Main Sheet'!AA47=0,"",'Main Sheet'!AA47)</f>
        <v xml:space="preserve">CUSTOM TOP </v>
      </c>
    </row>
    <row r="48" spans="1:40" ht="18.95" customHeight="1" x14ac:dyDescent="0.25">
      <c r="A48" s="946"/>
      <c r="B48" s="947"/>
      <c r="C48" s="987"/>
      <c r="D48" s="937"/>
      <c r="E48" s="783"/>
      <c r="F48" s="746"/>
      <c r="G48" s="780"/>
      <c r="H48" s="795"/>
      <c r="I48" s="798"/>
      <c r="J48" s="758"/>
      <c r="K48" s="1007"/>
      <c r="L48" s="688"/>
      <c r="M48" s="960"/>
      <c r="N48" s="783"/>
      <c r="O48" s="942"/>
      <c r="P48" s="761"/>
      <c r="Q48" s="859"/>
      <c r="R48" s="862"/>
      <c r="S48" s="761"/>
      <c r="T48" s="761"/>
      <c r="U48" s="771"/>
      <c r="V48" s="771"/>
      <c r="W48" s="853"/>
      <c r="X48" s="862"/>
      <c r="Y48" s="853"/>
      <c r="Z48" s="853"/>
      <c r="AA48" s="856"/>
      <c r="AB48" s="817"/>
      <c r="AC48" s="818"/>
      <c r="AD48" s="751"/>
      <c r="AE48" s="820"/>
      <c r="AF48" s="751"/>
      <c r="AG48" s="748"/>
      <c r="AH48" s="748"/>
      <c r="AI48" s="751"/>
      <c r="AJ48" s="751"/>
      <c r="AK48" s="748"/>
      <c r="AL48" s="751"/>
      <c r="AM48" s="751"/>
      <c r="AN48" s="813"/>
    </row>
    <row r="49" spans="1:40" ht="21.75" customHeight="1" thickBot="1" x14ac:dyDescent="0.4">
      <c r="A49" s="251" t="s">
        <v>123</v>
      </c>
      <c r="B49" s="449" t="s">
        <v>1499</v>
      </c>
      <c r="C49" s="988"/>
      <c r="D49" s="938"/>
      <c r="E49" s="935"/>
      <c r="F49" s="967"/>
      <c r="G49" s="781"/>
      <c r="H49" s="796"/>
      <c r="I49" s="799"/>
      <c r="J49" s="7"/>
      <c r="K49" s="724" t="s">
        <v>50</v>
      </c>
      <c r="L49" s="7" t="s">
        <v>1471</v>
      </c>
      <c r="M49" s="180"/>
      <c r="N49" s="935"/>
      <c r="O49" s="943"/>
      <c r="P49" s="761"/>
      <c r="Q49" s="860"/>
      <c r="R49" s="869"/>
      <c r="S49" s="863"/>
      <c r="T49" s="863"/>
      <c r="U49" s="772"/>
      <c r="V49" s="772"/>
      <c r="W49" s="867"/>
      <c r="X49" s="869"/>
      <c r="Y49" s="867"/>
      <c r="Z49" s="867"/>
      <c r="AA49" s="868"/>
      <c r="AB49" s="237" t="s">
        <v>122</v>
      </c>
      <c r="AC49" s="166" t="str">
        <f>IF(O47&gt;0,B49,"")</f>
        <v>23-690766</v>
      </c>
      <c r="AD49" s="752"/>
      <c r="AE49" s="821"/>
      <c r="AF49" s="752"/>
      <c r="AG49" s="749"/>
      <c r="AH49" s="749"/>
      <c r="AI49" s="752"/>
      <c r="AJ49" s="752"/>
      <c r="AK49" s="749"/>
      <c r="AL49" s="752"/>
      <c r="AM49" s="752"/>
      <c r="AN49" s="814"/>
    </row>
    <row r="50" spans="1:40" ht="18.95" customHeight="1" thickTop="1" x14ac:dyDescent="0.25">
      <c r="A50" s="944" t="s">
        <v>1506</v>
      </c>
      <c r="B50" s="945"/>
      <c r="C50" s="986" t="s">
        <v>1516</v>
      </c>
      <c r="D50" s="936">
        <v>44463</v>
      </c>
      <c r="E50" s="782">
        <v>309</v>
      </c>
      <c r="F50" s="745" t="s">
        <v>1507</v>
      </c>
      <c r="G50" s="779" t="s">
        <v>1330</v>
      </c>
      <c r="H50" s="794" t="s">
        <v>1286</v>
      </c>
      <c r="I50" s="797" t="s">
        <v>1508</v>
      </c>
      <c r="J50" s="811"/>
      <c r="K50" s="1006" t="s">
        <v>1503</v>
      </c>
      <c r="L50" s="688" t="s">
        <v>1509</v>
      </c>
      <c r="M50" s="959"/>
      <c r="N50" s="782"/>
      <c r="O50" s="941"/>
      <c r="P50" s="760" t="str">
        <f>IF(ISNUMBER(FIND("D/B",AF50)),"D/B",IF(V50&gt;0,VLOOKUP('Main Sheet'!V50,'INFO SHEET'!M2:N70,2,FALSE),""))</f>
        <v/>
      </c>
      <c r="Q50" s="859"/>
      <c r="R50" s="861"/>
      <c r="S50" s="760" t="str">
        <f>IF(ISNUMBER(FIND("SINGLE",AF50)),"SINGLE",IF(V50&gt;0,VLOOKUP('Main Sheet'!V50,'INFO SHEET'!M2:N70,2,FALSE),""))</f>
        <v/>
      </c>
      <c r="T50" s="761" t="str">
        <f t="shared" ref="T50" si="19">IF(P50="D/B",P50,S50)</f>
        <v/>
      </c>
      <c r="U50" s="771"/>
      <c r="V50" s="771"/>
      <c r="W50" s="852"/>
      <c r="X50" s="861"/>
      <c r="Y50" s="852"/>
      <c r="Z50" s="852"/>
      <c r="AA50" s="855"/>
      <c r="AB50" s="815" t="str">
        <f>IF(O50&gt;0,A50,"")</f>
        <v/>
      </c>
      <c r="AC50" s="816"/>
      <c r="AD50" s="750" t="str">
        <f>IF(O50&gt;0,C50,"")</f>
        <v/>
      </c>
      <c r="AE50" s="819"/>
      <c r="AF50" s="747" t="str">
        <f>IF(Q50&gt;0,VLOOKUP('Main Sheet'!Q50,'INFO SHEET'!I1:J1049,2,FALSE),"")</f>
        <v/>
      </c>
      <c r="AG50" s="747" t="str">
        <f>IF(R50&gt;0,VLOOKUP('Main Sheet'!R50,'INFO SHEET'!K1:L70,2,FALSE),"")</f>
        <v/>
      </c>
      <c r="AH50" s="747" t="str">
        <f>IF(U50&gt;0,VLOOKUP('Main Sheet'!U50,'INFO SHEET'!O2:P70,2,FALSE),"")</f>
        <v/>
      </c>
      <c r="AI50" s="750" t="str">
        <f t="shared" ref="AI50" si="20">IF(T50&gt;0,T50,V50)</f>
        <v/>
      </c>
      <c r="AJ50" s="750" t="str">
        <f>IF(W50&gt;0,VLOOKUP('Main Sheet'!W50,'INFO SHEET'!Q1:R70,2,FALSE),"")</f>
        <v/>
      </c>
      <c r="AK50" s="747" t="str">
        <f>IF(X50&gt;0,VLOOKUP('Main Sheet'!X50,'INFO SHEET'!S1:T70,2,FALSE),"")</f>
        <v/>
      </c>
      <c r="AL50" s="750" t="str">
        <f>VLOOKUP('Main Sheet'!Y50,'INFO SHEET'!U1:V54,2,FALSE)</f>
        <v>..</v>
      </c>
      <c r="AM50" s="750" t="str">
        <f>IF(Z50&gt;0,VLOOKUP('Main Sheet'!Z50,'INFO SHEET'!W1:X1049,2,FALSE),"")</f>
        <v/>
      </c>
      <c r="AN50" s="812" t="str">
        <f>IF('Main Sheet'!AA50=0,"",'Main Sheet'!AA50)</f>
        <v/>
      </c>
    </row>
    <row r="51" spans="1:40" ht="18.95" customHeight="1" x14ac:dyDescent="0.25">
      <c r="A51" s="946"/>
      <c r="B51" s="947"/>
      <c r="C51" s="987"/>
      <c r="D51" s="937"/>
      <c r="E51" s="783"/>
      <c r="F51" s="746"/>
      <c r="G51" s="780"/>
      <c r="H51" s="795"/>
      <c r="I51" s="798"/>
      <c r="J51" s="758"/>
      <c r="K51" s="1007"/>
      <c r="L51" s="688" t="s">
        <v>1510</v>
      </c>
      <c r="M51" s="960"/>
      <c r="N51" s="783"/>
      <c r="O51" s="942"/>
      <c r="P51" s="761"/>
      <c r="Q51" s="859"/>
      <c r="R51" s="862"/>
      <c r="S51" s="761"/>
      <c r="T51" s="761"/>
      <c r="U51" s="771"/>
      <c r="V51" s="771"/>
      <c r="W51" s="853"/>
      <c r="X51" s="862"/>
      <c r="Y51" s="853"/>
      <c r="Z51" s="853"/>
      <c r="AA51" s="856"/>
      <c r="AB51" s="817"/>
      <c r="AC51" s="818"/>
      <c r="AD51" s="751"/>
      <c r="AE51" s="820"/>
      <c r="AF51" s="748"/>
      <c r="AG51" s="748"/>
      <c r="AH51" s="748"/>
      <c r="AI51" s="751"/>
      <c r="AJ51" s="751"/>
      <c r="AK51" s="748"/>
      <c r="AL51" s="751"/>
      <c r="AM51" s="751"/>
      <c r="AN51" s="813"/>
    </row>
    <row r="52" spans="1:40" ht="21.75" customHeight="1" thickBot="1" x14ac:dyDescent="0.4">
      <c r="A52" s="251" t="s">
        <v>123</v>
      </c>
      <c r="B52" s="449">
        <v>4283</v>
      </c>
      <c r="C52" s="988"/>
      <c r="D52" s="938"/>
      <c r="E52" s="935"/>
      <c r="F52" s="967"/>
      <c r="G52" s="781"/>
      <c r="H52" s="796"/>
      <c r="I52" s="799"/>
      <c r="J52" s="7"/>
      <c r="K52" s="724" t="s">
        <v>50</v>
      </c>
      <c r="L52" s="7" t="s">
        <v>1488</v>
      </c>
      <c r="M52" s="180"/>
      <c r="N52" s="935"/>
      <c r="O52" s="943"/>
      <c r="P52" s="761"/>
      <c r="Q52" s="860"/>
      <c r="R52" s="869"/>
      <c r="S52" s="863"/>
      <c r="T52" s="863"/>
      <c r="U52" s="772"/>
      <c r="V52" s="772"/>
      <c r="W52" s="867"/>
      <c r="X52" s="869"/>
      <c r="Y52" s="867"/>
      <c r="Z52" s="867"/>
      <c r="AA52" s="868"/>
      <c r="AB52" s="237" t="s">
        <v>122</v>
      </c>
      <c r="AC52" s="166" t="str">
        <f>IF(O50&gt;0,B52,"")</f>
        <v/>
      </c>
      <c r="AD52" s="752"/>
      <c r="AE52" s="821"/>
      <c r="AF52" s="749"/>
      <c r="AG52" s="749"/>
      <c r="AH52" s="749"/>
      <c r="AI52" s="752"/>
      <c r="AJ52" s="752"/>
      <c r="AK52" s="749"/>
      <c r="AL52" s="752"/>
      <c r="AM52" s="752"/>
      <c r="AN52" s="814"/>
    </row>
    <row r="53" spans="1:40" ht="18.95" customHeight="1" thickTop="1" x14ac:dyDescent="0.25">
      <c r="A53" s="944" t="s">
        <v>1506</v>
      </c>
      <c r="B53" s="945"/>
      <c r="C53" s="986" t="s">
        <v>1517</v>
      </c>
      <c r="D53" s="936">
        <v>44463</v>
      </c>
      <c r="E53" s="782">
        <v>3045</v>
      </c>
      <c r="F53" s="745" t="s">
        <v>1233</v>
      </c>
      <c r="G53" s="779" t="s">
        <v>1330</v>
      </c>
      <c r="H53" s="773" t="s">
        <v>1286</v>
      </c>
      <c r="I53" s="800" t="s">
        <v>1508</v>
      </c>
      <c r="J53" s="782"/>
      <c r="K53" s="787" t="s">
        <v>1498</v>
      </c>
      <c r="L53" s="688" t="s">
        <v>1509</v>
      </c>
      <c r="M53" s="959"/>
      <c r="N53" s="782"/>
      <c r="O53" s="1034"/>
      <c r="P53" s="760" t="str">
        <f>IF(ISNUMBER(FIND("D/B",AF53)),"D/B",IF(V53&gt;0,VLOOKUP('Main Sheet'!V53,'INFO SHEET'!M2:N73,2,FALSE),""))</f>
        <v/>
      </c>
      <c r="Q53" s="859"/>
      <c r="R53" s="861"/>
      <c r="S53" s="760" t="str">
        <f>IF(ISNUMBER(FIND("SINGLE",AF53)),"SINGLE",IF(V53&gt;0,VLOOKUP('Main Sheet'!V53,'INFO SHEET'!M2:N73,2,FALSE),""))</f>
        <v/>
      </c>
      <c r="T53" s="761" t="str">
        <f t="shared" ref="T53" si="21">IF(P53="D/B",P53,S53)</f>
        <v/>
      </c>
      <c r="U53" s="771"/>
      <c r="V53" s="771"/>
      <c r="W53" s="852"/>
      <c r="X53" s="861"/>
      <c r="Y53" s="852"/>
      <c r="Z53" s="852"/>
      <c r="AA53" s="855"/>
      <c r="AB53" s="815" t="str">
        <f>IF(O53&gt;0,A53,"")</f>
        <v/>
      </c>
      <c r="AC53" s="816"/>
      <c r="AD53" s="750" t="str">
        <f>IF(O53&gt;0,C53,"")</f>
        <v/>
      </c>
      <c r="AE53" s="819"/>
      <c r="AF53" s="750" t="str">
        <f>IF(Q53&gt;0,VLOOKUP('Main Sheet'!Q53,'INFO SHEET'!I1:J1052,2,FALSE),"")</f>
        <v/>
      </c>
      <c r="AG53" s="747" t="str">
        <f>IF(R53&gt;0,VLOOKUP('Main Sheet'!R53,'INFO SHEET'!K1:L70,2,FALSE),"")</f>
        <v/>
      </c>
      <c r="AH53" s="750" t="str">
        <f>IF(U53&gt;0,VLOOKUP('Main Sheet'!U53,'INFO SHEET'!O2:P73,2,FALSE),"")</f>
        <v/>
      </c>
      <c r="AI53" s="750" t="str">
        <f t="shared" ref="AI53" si="22">IF(T53&gt;0,T53,V53)</f>
        <v/>
      </c>
      <c r="AJ53" s="750" t="str">
        <f>IF(W53&gt;0,VLOOKUP('Main Sheet'!W53,'INFO SHEET'!Q1:R73,2,FALSE),"")</f>
        <v/>
      </c>
      <c r="AK53" s="747" t="str">
        <f>IF(X53&gt;0,VLOOKUP('Main Sheet'!X53,'INFO SHEET'!S1:T73,2,FALSE),"")</f>
        <v/>
      </c>
      <c r="AL53" s="750" t="str">
        <f>VLOOKUP('Main Sheet'!Y53,'INFO SHEET'!U1:V57,2,FALSE)</f>
        <v>..</v>
      </c>
      <c r="AM53" s="750" t="str">
        <f>IF(Z53&gt;0,VLOOKUP('Main Sheet'!Z53,'INFO SHEET'!W1:X1052,2,FALSE),"")</f>
        <v/>
      </c>
      <c r="AN53" s="812" t="str">
        <f>IF('Main Sheet'!AA53=0,"",'Main Sheet'!AA53)</f>
        <v/>
      </c>
    </row>
    <row r="54" spans="1:40" ht="18.95" customHeight="1" x14ac:dyDescent="0.25">
      <c r="A54" s="946"/>
      <c r="B54" s="947"/>
      <c r="C54" s="987"/>
      <c r="D54" s="937"/>
      <c r="E54" s="783"/>
      <c r="F54" s="746"/>
      <c r="G54" s="780"/>
      <c r="H54" s="762"/>
      <c r="I54" s="801"/>
      <c r="J54" s="783"/>
      <c r="K54" s="788"/>
      <c r="L54" s="688"/>
      <c r="M54" s="960"/>
      <c r="N54" s="783"/>
      <c r="O54" s="1035"/>
      <c r="P54" s="761"/>
      <c r="Q54" s="859"/>
      <c r="R54" s="862"/>
      <c r="S54" s="761"/>
      <c r="T54" s="761"/>
      <c r="U54" s="771"/>
      <c r="V54" s="771"/>
      <c r="W54" s="853"/>
      <c r="X54" s="862"/>
      <c r="Y54" s="853"/>
      <c r="Z54" s="853"/>
      <c r="AA54" s="856"/>
      <c r="AB54" s="817"/>
      <c r="AC54" s="818"/>
      <c r="AD54" s="751"/>
      <c r="AE54" s="820"/>
      <c r="AF54" s="751"/>
      <c r="AG54" s="748"/>
      <c r="AH54" s="751"/>
      <c r="AI54" s="751"/>
      <c r="AJ54" s="751"/>
      <c r="AK54" s="748"/>
      <c r="AL54" s="751"/>
      <c r="AM54" s="751"/>
      <c r="AN54" s="813"/>
    </row>
    <row r="55" spans="1:40" ht="21.75" customHeight="1" thickBot="1" x14ac:dyDescent="0.4">
      <c r="A55" s="251" t="s">
        <v>123</v>
      </c>
      <c r="B55" s="450">
        <v>4283</v>
      </c>
      <c r="C55" s="988"/>
      <c r="D55" s="938"/>
      <c r="E55" s="935"/>
      <c r="F55" s="723" t="s">
        <v>1513</v>
      </c>
      <c r="G55" s="781"/>
      <c r="H55" s="763"/>
      <c r="I55" s="802"/>
      <c r="J55" s="7"/>
      <c r="K55" s="51" t="s">
        <v>47</v>
      </c>
      <c r="L55" s="7" t="s">
        <v>1471</v>
      </c>
      <c r="M55" s="180"/>
      <c r="N55" s="935"/>
      <c r="O55" s="1036"/>
      <c r="P55" s="761"/>
      <c r="Q55" s="860"/>
      <c r="R55" s="862"/>
      <c r="S55" s="863"/>
      <c r="T55" s="863"/>
      <c r="U55" s="772"/>
      <c r="V55" s="772"/>
      <c r="W55" s="853"/>
      <c r="X55" s="862"/>
      <c r="Y55" s="853"/>
      <c r="Z55" s="853"/>
      <c r="AA55" s="856"/>
      <c r="AB55" s="237" t="s">
        <v>122</v>
      </c>
      <c r="AC55" s="166" t="str">
        <f>IF(O53&gt;0,B55,"")</f>
        <v/>
      </c>
      <c r="AD55" s="752"/>
      <c r="AE55" s="821"/>
      <c r="AF55" s="752"/>
      <c r="AG55" s="749"/>
      <c r="AH55" s="752"/>
      <c r="AI55" s="752"/>
      <c r="AJ55" s="752"/>
      <c r="AK55" s="749"/>
      <c r="AL55" s="752"/>
      <c r="AM55" s="752"/>
      <c r="AN55" s="814"/>
    </row>
    <row r="56" spans="1:40" ht="18.95" customHeight="1" thickTop="1" x14ac:dyDescent="0.25">
      <c r="A56" s="944" t="s">
        <v>1514</v>
      </c>
      <c r="B56" s="945"/>
      <c r="C56" s="986">
        <v>5682</v>
      </c>
      <c r="D56" s="936">
        <v>44463</v>
      </c>
      <c r="E56" s="994">
        <v>506</v>
      </c>
      <c r="F56" s="811" t="s">
        <v>1518</v>
      </c>
      <c r="G56" s="779" t="s">
        <v>1519</v>
      </c>
      <c r="H56" s="773" t="s">
        <v>22</v>
      </c>
      <c r="I56" s="800" t="s">
        <v>113</v>
      </c>
      <c r="J56" s="782"/>
      <c r="K56" s="787"/>
      <c r="L56" s="688" t="s">
        <v>1486</v>
      </c>
      <c r="M56" s="959"/>
      <c r="N56" s="1059"/>
      <c r="O56" s="941" t="s">
        <v>1472</v>
      </c>
      <c r="P56" s="1046" t="str">
        <f>IF(ISNUMBER(FIND("D/B",AF56)),"D/B",IF(V56&gt;0,VLOOKUP('Main Sheet'!V56,'INFO SHEET'!M2:N76,2,FALSE),""))</f>
        <v xml:space="preserve">CENTER </v>
      </c>
      <c r="Q56" s="865">
        <v>5004</v>
      </c>
      <c r="R56" s="861" t="s">
        <v>1396</v>
      </c>
      <c r="S56" s="760" t="str">
        <f>IF(ISNUMBER(FIND("SINGLE",AF56)),"SINGLE",IF(V56&gt;0,VLOOKUP('Main Sheet'!V56,'INFO SHEET'!M2:N76,2,FALSE),""))</f>
        <v xml:space="preserve">CENTER </v>
      </c>
      <c r="T56" s="761" t="str">
        <f t="shared" ref="T56" si="23">IF(P56="D/B",P56,S56)</f>
        <v xml:space="preserve">CENTER </v>
      </c>
      <c r="U56" s="852" t="s">
        <v>564</v>
      </c>
      <c r="V56" s="771" t="s">
        <v>582</v>
      </c>
      <c r="W56" s="852" t="s">
        <v>650</v>
      </c>
      <c r="X56" s="861" t="s">
        <v>650</v>
      </c>
      <c r="Y56" s="852">
        <v>1</v>
      </c>
      <c r="Z56" s="852"/>
      <c r="AA56" s="855"/>
      <c r="AB56" s="815" t="str">
        <f>IF(O56&gt;0,A56,"")</f>
        <v xml:space="preserve">BERARDI BROS PLUMBING </v>
      </c>
      <c r="AC56" s="816"/>
      <c r="AD56" s="750">
        <f>IF(O56&gt;0,C56,"")</f>
        <v>5682</v>
      </c>
      <c r="AE56" s="819"/>
      <c r="AF56" s="750" t="str">
        <f>IF(Q56&gt;0,VLOOKUP('Main Sheet'!Q56,'INFO SHEET'!I1:J1055,2,FALSE),"")</f>
        <v>37" X 22 1/2"</v>
      </c>
      <c r="AG56" s="747" t="str">
        <f>IF(R56&gt;0,VLOOKUP('Main Sheet'!R56,'INFO SHEET'!K1:L76,2,FALSE),"")</f>
        <v>PASHMINA</v>
      </c>
      <c r="AH56" s="747" t="str">
        <f>IF(U56&gt;0,VLOOKUP('Main Sheet'!U56,'INFO SHEET'!O2:P76,2,FALSE),"")</f>
        <v xml:space="preserve">RECTANGULAR  </v>
      </c>
      <c r="AI56" s="750" t="str">
        <f t="shared" ref="AI56" si="24">IF(T56&gt;0,T56,V56)</f>
        <v xml:space="preserve">CENTER </v>
      </c>
      <c r="AJ56" s="750" t="str">
        <f>IF(W56&gt;0,VLOOKUP('Main Sheet'!W56,'INFO SHEET'!Q1:R76,2,FALSE),"")</f>
        <v>STRIGHT</v>
      </c>
      <c r="AK56" s="747" t="str">
        <f>IF(X56&gt;0,VLOOKUP('Main Sheet'!X56,'INFO SHEET'!S1:T76,2,FALSE),"")</f>
        <v>SINGLE HOLE</v>
      </c>
      <c r="AL56" s="750" t="str">
        <f>VLOOKUP('Main Sheet'!Y56,'INFO SHEET'!U1:V61,2,FALSE)</f>
        <v>YES</v>
      </c>
      <c r="AM56" s="750" t="str">
        <f>IF(Z56&gt;0,VLOOKUP('Main Sheet'!Z56,'INFO SHEET'!W1:X1055,2,FALSE),"")</f>
        <v/>
      </c>
      <c r="AN56" s="812" t="str">
        <f>IF('Main Sheet'!AA56=0,"",'Main Sheet'!AA56)</f>
        <v/>
      </c>
    </row>
    <row r="57" spans="1:40" ht="18.95" customHeight="1" x14ac:dyDescent="0.25">
      <c r="A57" s="946"/>
      <c r="B57" s="947"/>
      <c r="C57" s="987"/>
      <c r="D57" s="937"/>
      <c r="E57" s="995"/>
      <c r="F57" s="758"/>
      <c r="G57" s="780"/>
      <c r="H57" s="762"/>
      <c r="I57" s="801"/>
      <c r="J57" s="783"/>
      <c r="K57" s="788"/>
      <c r="L57" s="688" t="s">
        <v>1487</v>
      </c>
      <c r="M57" s="960"/>
      <c r="N57" s="1060"/>
      <c r="O57" s="942"/>
      <c r="P57" s="1047"/>
      <c r="Q57" s="865"/>
      <c r="R57" s="862"/>
      <c r="S57" s="761"/>
      <c r="T57" s="761"/>
      <c r="U57" s="853"/>
      <c r="V57" s="771"/>
      <c r="W57" s="853"/>
      <c r="X57" s="862"/>
      <c r="Y57" s="853"/>
      <c r="Z57" s="853"/>
      <c r="AA57" s="856"/>
      <c r="AB57" s="817"/>
      <c r="AC57" s="818"/>
      <c r="AD57" s="751"/>
      <c r="AE57" s="820"/>
      <c r="AF57" s="751"/>
      <c r="AG57" s="748"/>
      <c r="AH57" s="748"/>
      <c r="AI57" s="751"/>
      <c r="AJ57" s="751"/>
      <c r="AK57" s="748"/>
      <c r="AL57" s="751"/>
      <c r="AM57" s="751"/>
      <c r="AN57" s="813"/>
    </row>
    <row r="58" spans="1:40" ht="27" customHeight="1" thickBot="1" x14ac:dyDescent="0.4">
      <c r="A58" s="457" t="s">
        <v>123</v>
      </c>
      <c r="B58" s="458" t="s">
        <v>1515</v>
      </c>
      <c r="C58" s="1008"/>
      <c r="D58" s="938"/>
      <c r="E58" s="996"/>
      <c r="F58" s="759"/>
      <c r="G58" s="1009"/>
      <c r="H58" s="1010"/>
      <c r="I58" s="1011"/>
      <c r="J58" s="459"/>
      <c r="K58" s="460"/>
      <c r="L58" s="459" t="s">
        <v>1520</v>
      </c>
      <c r="M58" s="461"/>
      <c r="N58" s="1061"/>
      <c r="O58" s="1037"/>
      <c r="P58" s="1047"/>
      <c r="Q58" s="866"/>
      <c r="R58" s="864"/>
      <c r="S58" s="858"/>
      <c r="T58" s="858"/>
      <c r="U58" s="854"/>
      <c r="V58" s="1033"/>
      <c r="W58" s="854"/>
      <c r="X58" s="864"/>
      <c r="Y58" s="854"/>
      <c r="Z58" s="854"/>
      <c r="AA58" s="857"/>
      <c r="AB58" s="238" t="s">
        <v>122</v>
      </c>
      <c r="AC58" s="430" t="str">
        <f>IF(O56&gt;0,B58,"")</f>
        <v>LEAHY CONST</v>
      </c>
      <c r="AD58" s="822"/>
      <c r="AE58" s="823"/>
      <c r="AF58" s="822"/>
      <c r="AG58" s="824"/>
      <c r="AH58" s="824"/>
      <c r="AI58" s="822"/>
      <c r="AJ58" s="822"/>
      <c r="AK58" s="824"/>
      <c r="AL58" s="822"/>
      <c r="AM58" s="822"/>
      <c r="AN58" s="814"/>
    </row>
    <row r="59" spans="1:40" ht="9" customHeight="1" thickTop="1" x14ac:dyDescent="0.25"/>
  </sheetData>
  <sheetProtection selectLockedCells="1"/>
  <dataConsolidate/>
  <mergeCells count="682">
    <mergeCell ref="F53:F54"/>
    <mergeCell ref="N56:N58"/>
    <mergeCell ref="L1:L2"/>
    <mergeCell ref="N53:N55"/>
    <mergeCell ref="N50:N52"/>
    <mergeCell ref="M53:M54"/>
    <mergeCell ref="N18:N20"/>
    <mergeCell ref="F41:F43"/>
    <mergeCell ref="F44:F46"/>
    <mergeCell ref="F47:F49"/>
    <mergeCell ref="F50:F52"/>
    <mergeCell ref="N27:N29"/>
    <mergeCell ref="N35:N37"/>
    <mergeCell ref="N38:N40"/>
    <mergeCell ref="N41:N43"/>
    <mergeCell ref="N44:N46"/>
    <mergeCell ref="N47:N49"/>
    <mergeCell ref="N32:N34"/>
    <mergeCell ref="K27:K28"/>
    <mergeCell ref="K24:K25"/>
    <mergeCell ref="M35:M36"/>
    <mergeCell ref="M12:M13"/>
    <mergeCell ref="N1:N2"/>
    <mergeCell ref="N30:N31"/>
    <mergeCell ref="M1:M2"/>
    <mergeCell ref="M3:M4"/>
    <mergeCell ref="M15:M16"/>
    <mergeCell ref="M27:M28"/>
    <mergeCell ref="O1:O2"/>
    <mergeCell ref="O9:O11"/>
    <mergeCell ref="M18:M19"/>
    <mergeCell ref="M44:M45"/>
    <mergeCell ref="M30:M31"/>
    <mergeCell ref="M9:M10"/>
    <mergeCell ref="M24:M25"/>
    <mergeCell ref="P53:P55"/>
    <mergeCell ref="P56:P58"/>
    <mergeCell ref="P27:P29"/>
    <mergeCell ref="P21:P23"/>
    <mergeCell ref="P24:P26"/>
    <mergeCell ref="R12:R14"/>
    <mergeCell ref="U44:U46"/>
    <mergeCell ref="X15:X17"/>
    <mergeCell ref="Q27:Q29"/>
    <mergeCell ref="P47:P49"/>
    <mergeCell ref="P50:P52"/>
    <mergeCell ref="T15:T17"/>
    <mergeCell ref="T21:T23"/>
    <mergeCell ref="S21:S23"/>
    <mergeCell ref="V21:V23"/>
    <mergeCell ref="W21:W23"/>
    <mergeCell ref="X21:X23"/>
    <mergeCell ref="V50:V52"/>
    <mergeCell ref="W50:W52"/>
    <mergeCell ref="X50:X52"/>
    <mergeCell ref="V56:V58"/>
    <mergeCell ref="W56:W58"/>
    <mergeCell ref="X56:X58"/>
    <mergeCell ref="P35:P37"/>
    <mergeCell ref="O53:O55"/>
    <mergeCell ref="O56:O58"/>
    <mergeCell ref="O12:O14"/>
    <mergeCell ref="O15:O17"/>
    <mergeCell ref="O18:O20"/>
    <mergeCell ref="O21:O23"/>
    <mergeCell ref="O24:O26"/>
    <mergeCell ref="O27:O29"/>
    <mergeCell ref="O35:O37"/>
    <mergeCell ref="O38:O40"/>
    <mergeCell ref="O30:O31"/>
    <mergeCell ref="O47:O49"/>
    <mergeCell ref="O50:O52"/>
    <mergeCell ref="O41:O43"/>
    <mergeCell ref="O44:O46"/>
    <mergeCell ref="T9:T11"/>
    <mergeCell ref="S9:S11"/>
    <mergeCell ref="Q9:Q11"/>
    <mergeCell ref="AA27:AA29"/>
    <mergeCell ref="Q24:Q26"/>
    <mergeCell ref="R24:R26"/>
    <mergeCell ref="U24:U26"/>
    <mergeCell ref="V24:V26"/>
    <mergeCell ref="W24:W26"/>
    <mergeCell ref="X24:X26"/>
    <mergeCell ref="Y24:Y26"/>
    <mergeCell ref="AA24:AA26"/>
    <mergeCell ref="Z24:Z26"/>
    <mergeCell ref="Z27:Z29"/>
    <mergeCell ref="T27:T29"/>
    <mergeCell ref="S27:S29"/>
    <mergeCell ref="T24:T26"/>
    <mergeCell ref="S24:S26"/>
    <mergeCell ref="R27:R29"/>
    <mergeCell ref="U27:U29"/>
    <mergeCell ref="V27:V29"/>
    <mergeCell ref="W27:W29"/>
    <mergeCell ref="X27:X29"/>
    <mergeCell ref="Y27:Y29"/>
    <mergeCell ref="U9:U11"/>
    <mergeCell ref="V9:V11"/>
    <mergeCell ref="W9:W11"/>
    <mergeCell ref="X9:X11"/>
    <mergeCell ref="Y9:Y11"/>
    <mergeCell ref="AA9:AA11"/>
    <mergeCell ref="U12:U14"/>
    <mergeCell ref="V12:V14"/>
    <mergeCell ref="W12:W14"/>
    <mergeCell ref="X12:X14"/>
    <mergeCell ref="Y12:Y14"/>
    <mergeCell ref="AA12:AA14"/>
    <mergeCell ref="Z9:Z11"/>
    <mergeCell ref="Z12:Z14"/>
    <mergeCell ref="C2:D2"/>
    <mergeCell ref="J24:J25"/>
    <mergeCell ref="J12:J13"/>
    <mergeCell ref="K12:K13"/>
    <mergeCell ref="J18:J19"/>
    <mergeCell ref="K18:K19"/>
    <mergeCell ref="J15:J16"/>
    <mergeCell ref="K21:K22"/>
    <mergeCell ref="K9:K10"/>
    <mergeCell ref="C24:C26"/>
    <mergeCell ref="D18:D20"/>
    <mergeCell ref="I21:I23"/>
    <mergeCell ref="H1:I2"/>
    <mergeCell ref="J1:K2"/>
    <mergeCell ref="C1:D1"/>
    <mergeCell ref="D12:D14"/>
    <mergeCell ref="D15:D17"/>
    <mergeCell ref="K6:K7"/>
    <mergeCell ref="H6:H8"/>
    <mergeCell ref="C21:C23"/>
    <mergeCell ref="F1:G2"/>
    <mergeCell ref="I3:I5"/>
    <mergeCell ref="I6:I8"/>
    <mergeCell ref="E1:E2"/>
    <mergeCell ref="E12:E14"/>
    <mergeCell ref="E15:E17"/>
    <mergeCell ref="G12:G14"/>
    <mergeCell ref="E9:E11"/>
    <mergeCell ref="I9:I11"/>
    <mergeCell ref="H9:H11"/>
    <mergeCell ref="G15:G17"/>
    <mergeCell ref="I12:I14"/>
    <mergeCell ref="H12:H14"/>
    <mergeCell ref="I15:I17"/>
    <mergeCell ref="H15:H17"/>
    <mergeCell ref="F9:F11"/>
    <mergeCell ref="F12:F14"/>
    <mergeCell ref="F15:F16"/>
    <mergeCell ref="C56:C58"/>
    <mergeCell ref="D56:D58"/>
    <mergeCell ref="G56:G58"/>
    <mergeCell ref="H56:H58"/>
    <mergeCell ref="I56:I58"/>
    <mergeCell ref="J56:J57"/>
    <mergeCell ref="K56:K57"/>
    <mergeCell ref="M56:M57"/>
    <mergeCell ref="F56:F58"/>
    <mergeCell ref="K47:K48"/>
    <mergeCell ref="M47:M48"/>
    <mergeCell ref="C50:C52"/>
    <mergeCell ref="D50:D52"/>
    <mergeCell ref="G50:G52"/>
    <mergeCell ref="H50:H52"/>
    <mergeCell ref="I50:I52"/>
    <mergeCell ref="J50:J51"/>
    <mergeCell ref="K50:K51"/>
    <mergeCell ref="M50:M51"/>
    <mergeCell ref="C53:C55"/>
    <mergeCell ref="D53:D55"/>
    <mergeCell ref="G53:G55"/>
    <mergeCell ref="H53:H55"/>
    <mergeCell ref="I53:I55"/>
    <mergeCell ref="J53:J54"/>
    <mergeCell ref="K53:K54"/>
    <mergeCell ref="E35:E37"/>
    <mergeCell ref="G32:G34"/>
    <mergeCell ref="J32:J34"/>
    <mergeCell ref="K35:K36"/>
    <mergeCell ref="I41:I43"/>
    <mergeCell ref="J41:J42"/>
    <mergeCell ref="K38:K39"/>
    <mergeCell ref="G38:G40"/>
    <mergeCell ref="H38:H40"/>
    <mergeCell ref="C44:C46"/>
    <mergeCell ref="D44:D46"/>
    <mergeCell ref="C47:C49"/>
    <mergeCell ref="K44:K45"/>
    <mergeCell ref="J44:J45"/>
    <mergeCell ref="C38:C40"/>
    <mergeCell ref="D38:D40"/>
    <mergeCell ref="E38:E40"/>
    <mergeCell ref="A56:B57"/>
    <mergeCell ref="A32:B34"/>
    <mergeCell ref="A44:B45"/>
    <mergeCell ref="A47:B48"/>
    <mergeCell ref="A50:B51"/>
    <mergeCell ref="A53:B54"/>
    <mergeCell ref="K30:K31"/>
    <mergeCell ref="L30:L31"/>
    <mergeCell ref="E30:E31"/>
    <mergeCell ref="F30:G31"/>
    <mergeCell ref="C41:C43"/>
    <mergeCell ref="D41:D43"/>
    <mergeCell ref="E41:E43"/>
    <mergeCell ref="E44:E46"/>
    <mergeCell ref="E53:E55"/>
    <mergeCell ref="E56:E58"/>
    <mergeCell ref="I47:I49"/>
    <mergeCell ref="J47:J48"/>
    <mergeCell ref="E47:E49"/>
    <mergeCell ref="E50:E52"/>
    <mergeCell ref="D47:D49"/>
    <mergeCell ref="G47:G49"/>
    <mergeCell ref="H47:H49"/>
    <mergeCell ref="J35:J36"/>
    <mergeCell ref="C30:D31"/>
    <mergeCell ref="E27:E29"/>
    <mergeCell ref="C27:C29"/>
    <mergeCell ref="J21:J22"/>
    <mergeCell ref="A12:B13"/>
    <mergeCell ref="A15:B16"/>
    <mergeCell ref="A18:B19"/>
    <mergeCell ref="A41:B42"/>
    <mergeCell ref="A21:B22"/>
    <mergeCell ref="A24:B25"/>
    <mergeCell ref="A27:B28"/>
    <mergeCell ref="A30:B31"/>
    <mergeCell ref="A38:B39"/>
    <mergeCell ref="A35:B36"/>
    <mergeCell ref="E21:E23"/>
    <mergeCell ref="C35:C37"/>
    <mergeCell ref="D35:D37"/>
    <mergeCell ref="G35:G37"/>
    <mergeCell ref="H35:H37"/>
    <mergeCell ref="I35:I37"/>
    <mergeCell ref="J27:J28"/>
    <mergeCell ref="C12:C14"/>
    <mergeCell ref="C15:C17"/>
    <mergeCell ref="C18:C20"/>
    <mergeCell ref="R9:R11"/>
    <mergeCell ref="M21:M22"/>
    <mergeCell ref="D27:D29"/>
    <mergeCell ref="E18:E20"/>
    <mergeCell ref="H21:H23"/>
    <mergeCell ref="I18:I20"/>
    <mergeCell ref="H18:H20"/>
    <mergeCell ref="D21:D23"/>
    <mergeCell ref="D24:D26"/>
    <mergeCell ref="G18:G20"/>
    <mergeCell ref="G21:G23"/>
    <mergeCell ref="H24:H26"/>
    <mergeCell ref="I24:I26"/>
    <mergeCell ref="G24:G26"/>
    <mergeCell ref="F18:F20"/>
    <mergeCell ref="F21:F23"/>
    <mergeCell ref="F24:F26"/>
    <mergeCell ref="F27:F29"/>
    <mergeCell ref="G27:G29"/>
    <mergeCell ref="H27:H29"/>
    <mergeCell ref="E24:E26"/>
    <mergeCell ref="N15:N17"/>
    <mergeCell ref="N21:N23"/>
    <mergeCell ref="N24:N26"/>
    <mergeCell ref="AB18:AC19"/>
    <mergeCell ref="Q18:Q20"/>
    <mergeCell ref="R18:R20"/>
    <mergeCell ref="U18:U20"/>
    <mergeCell ref="V18:V20"/>
    <mergeCell ref="W18:W20"/>
    <mergeCell ref="X18:X20"/>
    <mergeCell ref="Y18:Y20"/>
    <mergeCell ref="AA18:AA20"/>
    <mergeCell ref="Z18:Z20"/>
    <mergeCell ref="S18:S20"/>
    <mergeCell ref="T18:T20"/>
    <mergeCell ref="AB21:AC22"/>
    <mergeCell ref="P18:P20"/>
    <mergeCell ref="AA21:AA23"/>
    <mergeCell ref="AA15:AA17"/>
    <mergeCell ref="Y15:Y17"/>
    <mergeCell ref="Z21:Z23"/>
    <mergeCell ref="A9:B10"/>
    <mergeCell ref="C9:C11"/>
    <mergeCell ref="D9:D11"/>
    <mergeCell ref="AB9:AC10"/>
    <mergeCell ref="N9:N11"/>
    <mergeCell ref="N12:N14"/>
    <mergeCell ref="T12:T14"/>
    <mergeCell ref="S12:S14"/>
    <mergeCell ref="S15:S17"/>
    <mergeCell ref="Q12:Q14"/>
    <mergeCell ref="Q15:Q17"/>
    <mergeCell ref="R15:R17"/>
    <mergeCell ref="U15:U17"/>
    <mergeCell ref="V15:V17"/>
    <mergeCell ref="W15:W17"/>
    <mergeCell ref="Q21:Q23"/>
    <mergeCell ref="R21:R23"/>
    <mergeCell ref="U21:U23"/>
    <mergeCell ref="AD9:AD11"/>
    <mergeCell ref="AE9:AE11"/>
    <mergeCell ref="AD15:AD17"/>
    <mergeCell ref="AE15:AE17"/>
    <mergeCell ref="AB12:AC13"/>
    <mergeCell ref="AB15:AC16"/>
    <mergeCell ref="Z15:Z17"/>
    <mergeCell ref="AD12:AD14"/>
    <mergeCell ref="AE12:AE14"/>
    <mergeCell ref="A3:B5"/>
    <mergeCell ref="AA6:AA8"/>
    <mergeCell ref="Z6:Z8"/>
    <mergeCell ref="T6:T8"/>
    <mergeCell ref="S6:S8"/>
    <mergeCell ref="C6:C8"/>
    <mergeCell ref="E6:E8"/>
    <mergeCell ref="D6:D8"/>
    <mergeCell ref="N3:N5"/>
    <mergeCell ref="O6:O8"/>
    <mergeCell ref="A6:B7"/>
    <mergeCell ref="AA3:AA5"/>
    <mergeCell ref="U6:U8"/>
    <mergeCell ref="V6:V8"/>
    <mergeCell ref="W6:W8"/>
    <mergeCell ref="X6:X8"/>
    <mergeCell ref="Q6:Q8"/>
    <mergeCell ref="Y6:Y8"/>
    <mergeCell ref="J3:J5"/>
    <mergeCell ref="G3:G5"/>
    <mergeCell ref="H3:H5"/>
    <mergeCell ref="F6:F8"/>
    <mergeCell ref="X1:Y2"/>
    <mergeCell ref="Z1:Z2"/>
    <mergeCell ref="P6:P8"/>
    <mergeCell ref="AB3:AC5"/>
    <mergeCell ref="AJ3:AJ5"/>
    <mergeCell ref="R6:R8"/>
    <mergeCell ref="AB6:AC7"/>
    <mergeCell ref="V1:W2"/>
    <mergeCell ref="AA1:AA2"/>
    <mergeCell ref="Q3:Q5"/>
    <mergeCell ref="R3:R5"/>
    <mergeCell ref="U3:U5"/>
    <mergeCell ref="V3:V5"/>
    <mergeCell ref="W3:W5"/>
    <mergeCell ref="X3:X5"/>
    <mergeCell ref="Y3:Y5"/>
    <mergeCell ref="Z3:Z5"/>
    <mergeCell ref="AJ1:AM2"/>
    <mergeCell ref="U1:U2"/>
    <mergeCell ref="R1:R2"/>
    <mergeCell ref="Q1:Q2"/>
    <mergeCell ref="AK6:AK8"/>
    <mergeCell ref="AL6:AL8"/>
    <mergeCell ref="AJ6:AJ8"/>
    <mergeCell ref="AN6:AN8"/>
    <mergeCell ref="AN9:AN11"/>
    <mergeCell ref="AD1:AF2"/>
    <mergeCell ref="AG1:AI2"/>
    <mergeCell ref="AI3:AI5"/>
    <mergeCell ref="AD6:AD8"/>
    <mergeCell ref="AE6:AE8"/>
    <mergeCell ref="AF6:AF8"/>
    <mergeCell ref="AG6:AG8"/>
    <mergeCell ref="AH6:AH8"/>
    <mergeCell ref="AI6:AI8"/>
    <mergeCell ref="AD3:AD5"/>
    <mergeCell ref="AE3:AE5"/>
    <mergeCell ref="AF3:AF5"/>
    <mergeCell ref="AG3:AG5"/>
    <mergeCell ref="AH3:AH5"/>
    <mergeCell ref="AK3:AK5"/>
    <mergeCell ref="AL3:AL5"/>
    <mergeCell ref="AM3:AM5"/>
    <mergeCell ref="AN3:AN5"/>
    <mergeCell ref="AM6:AM8"/>
    <mergeCell ref="AF9:AF11"/>
    <mergeCell ref="AG9:AG11"/>
    <mergeCell ref="AH9:AH11"/>
    <mergeCell ref="AM15:AM17"/>
    <mergeCell ref="AN15:AN17"/>
    <mergeCell ref="AI18:AI20"/>
    <mergeCell ref="AJ18:AJ20"/>
    <mergeCell ref="AK18:AK20"/>
    <mergeCell ref="AL18:AL20"/>
    <mergeCell ref="AM18:AM20"/>
    <mergeCell ref="AL9:AL11"/>
    <mergeCell ref="AM9:AM11"/>
    <mergeCell ref="AM12:AM14"/>
    <mergeCell ref="AN12:AN14"/>
    <mergeCell ref="AI9:AI11"/>
    <mergeCell ref="AJ9:AJ11"/>
    <mergeCell ref="AK9:AK11"/>
    <mergeCell ref="AK15:AK17"/>
    <mergeCell ref="AL15:AL17"/>
    <mergeCell ref="AN18:AN20"/>
    <mergeCell ref="AF12:AF14"/>
    <mergeCell ref="AG12:AG14"/>
    <mergeCell ref="AH12:AH14"/>
    <mergeCell ref="AI12:AI14"/>
    <mergeCell ref="AJ12:AJ14"/>
    <mergeCell ref="AK12:AK14"/>
    <mergeCell ref="AL12:AL14"/>
    <mergeCell ref="AB35:AC36"/>
    <mergeCell ref="V30:W31"/>
    <mergeCell ref="AB32:AC34"/>
    <mergeCell ref="X30:Y31"/>
    <mergeCell ref="AJ32:AJ34"/>
    <mergeCell ref="AK32:AK34"/>
    <mergeCell ref="AL32:AL34"/>
    <mergeCell ref="AF15:AF17"/>
    <mergeCell ref="AG15:AG17"/>
    <mergeCell ref="AH15:AH17"/>
    <mergeCell ref="AI15:AI17"/>
    <mergeCell ref="AJ15:AJ17"/>
    <mergeCell ref="AF18:AF20"/>
    <mergeCell ref="AG18:AG20"/>
    <mergeCell ref="AH18:AH20"/>
    <mergeCell ref="AJ30:AM31"/>
    <mergeCell ref="AD21:AD23"/>
    <mergeCell ref="AB27:AC28"/>
    <mergeCell ref="AD24:AD26"/>
    <mergeCell ref="AE24:AE26"/>
    <mergeCell ref="AF24:AF26"/>
    <mergeCell ref="AG24:AG26"/>
    <mergeCell ref="AH24:AH26"/>
    <mergeCell ref="AI24:AI26"/>
    <mergeCell ref="AJ24:AJ26"/>
    <mergeCell ref="AK24:AK26"/>
    <mergeCell ref="AB24:AC25"/>
    <mergeCell ref="AJ27:AJ29"/>
    <mergeCell ref="AK27:AK29"/>
    <mergeCell ref="Y21:Y23"/>
    <mergeCell ref="Y38:Y40"/>
    <mergeCell ref="Z38:Z40"/>
    <mergeCell ref="AA38:AA40"/>
    <mergeCell ref="AA35:AA37"/>
    <mergeCell ref="Z35:Z37"/>
    <mergeCell ref="Q32:Q34"/>
    <mergeCell ref="R32:R34"/>
    <mergeCell ref="U32:U34"/>
    <mergeCell ref="V32:V34"/>
    <mergeCell ref="W32:W34"/>
    <mergeCell ref="X32:X34"/>
    <mergeCell ref="Y32:Y34"/>
    <mergeCell ref="Z32:Z34"/>
    <mergeCell ref="S35:S37"/>
    <mergeCell ref="S38:S40"/>
    <mergeCell ref="T35:T37"/>
    <mergeCell ref="T38:T40"/>
    <mergeCell ref="Q35:Q37"/>
    <mergeCell ref="R35:R37"/>
    <mergeCell ref="U35:U37"/>
    <mergeCell ref="V35:V37"/>
    <mergeCell ref="W35:W37"/>
    <mergeCell ref="X35:X37"/>
    <mergeCell ref="V44:V46"/>
    <mergeCell ref="W44:W46"/>
    <mergeCell ref="X44:X46"/>
    <mergeCell ref="Y44:Y46"/>
    <mergeCell ref="Z44:Z46"/>
    <mergeCell ref="AA44:AA46"/>
    <mergeCell ref="S44:S46"/>
    <mergeCell ref="Q41:Q43"/>
    <mergeCell ref="R41:R43"/>
    <mergeCell ref="U41:U43"/>
    <mergeCell ref="V41:V43"/>
    <mergeCell ref="W41:W43"/>
    <mergeCell ref="X41:X43"/>
    <mergeCell ref="Y41:Y43"/>
    <mergeCell ref="Z41:Z43"/>
    <mergeCell ref="AA41:AA43"/>
    <mergeCell ref="S41:S43"/>
    <mergeCell ref="T41:T43"/>
    <mergeCell ref="T44:T46"/>
    <mergeCell ref="R44:R46"/>
    <mergeCell ref="Q44:Q46"/>
    <mergeCell ref="Y50:Y52"/>
    <mergeCell ref="Z50:Z52"/>
    <mergeCell ref="AA50:AA52"/>
    <mergeCell ref="S50:S52"/>
    <mergeCell ref="Q47:Q49"/>
    <mergeCell ref="R47:R49"/>
    <mergeCell ref="U47:U49"/>
    <mergeCell ref="V47:V49"/>
    <mergeCell ref="W47:W49"/>
    <mergeCell ref="X47:X49"/>
    <mergeCell ref="Y47:Y49"/>
    <mergeCell ref="Z47:Z49"/>
    <mergeCell ref="AA47:AA49"/>
    <mergeCell ref="S47:S49"/>
    <mergeCell ref="T47:T49"/>
    <mergeCell ref="T50:T52"/>
    <mergeCell ref="R50:R52"/>
    <mergeCell ref="Q50:Q52"/>
    <mergeCell ref="U50:U52"/>
    <mergeCell ref="Y56:Y58"/>
    <mergeCell ref="Z56:Z58"/>
    <mergeCell ref="AA56:AA58"/>
    <mergeCell ref="S56:S58"/>
    <mergeCell ref="Q53:Q55"/>
    <mergeCell ref="R53:R55"/>
    <mergeCell ref="U53:U55"/>
    <mergeCell ref="V53:V55"/>
    <mergeCell ref="W53:W55"/>
    <mergeCell ref="X53:X55"/>
    <mergeCell ref="Y53:Y55"/>
    <mergeCell ref="Z53:Z55"/>
    <mergeCell ref="AA53:AA55"/>
    <mergeCell ref="S53:S55"/>
    <mergeCell ref="T53:T55"/>
    <mergeCell ref="T56:T58"/>
    <mergeCell ref="R56:R58"/>
    <mergeCell ref="Q56:Q58"/>
    <mergeCell ref="U56:U58"/>
    <mergeCell ref="AN21:AN23"/>
    <mergeCell ref="AD27:AD29"/>
    <mergeCell ref="AE27:AE29"/>
    <mergeCell ref="AF27:AF29"/>
    <mergeCell ref="AG27:AG29"/>
    <mergeCell ref="AH27:AH29"/>
    <mergeCell ref="AI27:AI29"/>
    <mergeCell ref="AD30:AF31"/>
    <mergeCell ref="AG30:AI31"/>
    <mergeCell ref="AM27:AM29"/>
    <mergeCell ref="AE21:AE23"/>
    <mergeCell ref="AF21:AF23"/>
    <mergeCell ref="AG21:AG23"/>
    <mergeCell ref="AH21:AH23"/>
    <mergeCell ref="AI21:AI23"/>
    <mergeCell ref="AJ21:AJ23"/>
    <mergeCell ref="AK21:AK23"/>
    <mergeCell ref="AL21:AL23"/>
    <mergeCell ref="AM21:AM23"/>
    <mergeCell ref="AN27:AN29"/>
    <mergeCell ref="AL24:AL26"/>
    <mergeCell ref="AM24:AM26"/>
    <mergeCell ref="AN24:AN26"/>
    <mergeCell ref="AL27:AL29"/>
    <mergeCell ref="AD18:AD20"/>
    <mergeCell ref="AE18:AE20"/>
    <mergeCell ref="AF32:AF34"/>
    <mergeCell ref="AG32:AG34"/>
    <mergeCell ref="AH32:AH34"/>
    <mergeCell ref="AI32:AI34"/>
    <mergeCell ref="AN35:AN37"/>
    <mergeCell ref="AB38:AC39"/>
    <mergeCell ref="AD38:AD40"/>
    <mergeCell ref="AE38:AE40"/>
    <mergeCell ref="AF38:AF40"/>
    <mergeCell ref="AG38:AG40"/>
    <mergeCell ref="AH38:AH40"/>
    <mergeCell ref="AI38:AI40"/>
    <mergeCell ref="AJ38:AJ40"/>
    <mergeCell ref="AK38:AK40"/>
    <mergeCell ref="AL38:AL40"/>
    <mergeCell ref="AM38:AM40"/>
    <mergeCell ref="AN38:AN40"/>
    <mergeCell ref="AE35:AE37"/>
    <mergeCell ref="AF35:AF37"/>
    <mergeCell ref="AG35:AG37"/>
    <mergeCell ref="AH35:AH37"/>
    <mergeCell ref="AI35:AI37"/>
    <mergeCell ref="AN32:AN34"/>
    <mergeCell ref="AN41:AN43"/>
    <mergeCell ref="AB44:AC45"/>
    <mergeCell ref="AD44:AD46"/>
    <mergeCell ref="AE44:AE46"/>
    <mergeCell ref="AF44:AF46"/>
    <mergeCell ref="AG44:AG46"/>
    <mergeCell ref="AH44:AH46"/>
    <mergeCell ref="AI44:AI46"/>
    <mergeCell ref="AJ44:AJ46"/>
    <mergeCell ref="AK44:AK46"/>
    <mergeCell ref="AL44:AL46"/>
    <mergeCell ref="AM44:AM46"/>
    <mergeCell ref="AN44:AN46"/>
    <mergeCell ref="AB41:AC42"/>
    <mergeCell ref="AD41:AD43"/>
    <mergeCell ref="AE41:AE43"/>
    <mergeCell ref="AF41:AF43"/>
    <mergeCell ref="AG41:AG43"/>
    <mergeCell ref="AH41:AH43"/>
    <mergeCell ref="AL41:AL43"/>
    <mergeCell ref="AM41:AM43"/>
    <mergeCell ref="AI41:AI43"/>
    <mergeCell ref="AJ41:AJ43"/>
    <mergeCell ref="AL56:AL58"/>
    <mergeCell ref="AM56:AM58"/>
    <mergeCell ref="AN56:AN58"/>
    <mergeCell ref="AB53:AC54"/>
    <mergeCell ref="AD53:AD55"/>
    <mergeCell ref="AE53:AE55"/>
    <mergeCell ref="AF53:AF55"/>
    <mergeCell ref="AG53:AG55"/>
    <mergeCell ref="AH53:AH55"/>
    <mergeCell ref="AI53:AI55"/>
    <mergeCell ref="AJ53:AJ55"/>
    <mergeCell ref="AK53:AK55"/>
    <mergeCell ref="AB56:AC57"/>
    <mergeCell ref="AD56:AD58"/>
    <mergeCell ref="AE56:AE58"/>
    <mergeCell ref="AF56:AF58"/>
    <mergeCell ref="AG56:AG58"/>
    <mergeCell ref="AH56:AH58"/>
    <mergeCell ref="AI56:AI58"/>
    <mergeCell ref="AJ56:AJ58"/>
    <mergeCell ref="AK56:AK58"/>
    <mergeCell ref="AL53:AL55"/>
    <mergeCell ref="AM53:AM55"/>
    <mergeCell ref="AN53:AN55"/>
    <mergeCell ref="AL47:AL49"/>
    <mergeCell ref="AM47:AM49"/>
    <mergeCell ref="AN47:AN49"/>
    <mergeCell ref="AB50:AC51"/>
    <mergeCell ref="AD50:AD52"/>
    <mergeCell ref="AE50:AE52"/>
    <mergeCell ref="AF50:AF52"/>
    <mergeCell ref="AG50:AG52"/>
    <mergeCell ref="AH50:AH52"/>
    <mergeCell ref="AI50:AI52"/>
    <mergeCell ref="AJ50:AJ52"/>
    <mergeCell ref="AK50:AK52"/>
    <mergeCell ref="AL50:AL52"/>
    <mergeCell ref="AM50:AM52"/>
    <mergeCell ref="AN50:AN52"/>
    <mergeCell ref="AB47:AC48"/>
    <mergeCell ref="AD47:AD49"/>
    <mergeCell ref="AE47:AE49"/>
    <mergeCell ref="AF47:AF49"/>
    <mergeCell ref="AG47:AG49"/>
    <mergeCell ref="AH47:AH49"/>
    <mergeCell ref="AI47:AI49"/>
    <mergeCell ref="AJ47:AJ49"/>
    <mergeCell ref="AK47:AK49"/>
    <mergeCell ref="P44:P46"/>
    <mergeCell ref="G9:G11"/>
    <mergeCell ref="G6:G8"/>
    <mergeCell ref="M6:M7"/>
    <mergeCell ref="N6:N8"/>
    <mergeCell ref="P9:P11"/>
    <mergeCell ref="P12:P14"/>
    <mergeCell ref="P15:P17"/>
    <mergeCell ref="J9:J10"/>
    <mergeCell ref="K15:K16"/>
    <mergeCell ref="G41:G43"/>
    <mergeCell ref="H41:H43"/>
    <mergeCell ref="G44:G46"/>
    <mergeCell ref="H44:H46"/>
    <mergeCell ref="I44:I46"/>
    <mergeCell ref="J38:J39"/>
    <mergeCell ref="J6:J7"/>
    <mergeCell ref="I27:I29"/>
    <mergeCell ref="H30:J31"/>
    <mergeCell ref="K41:K42"/>
    <mergeCell ref="I32:I34"/>
    <mergeCell ref="H32:H34"/>
    <mergeCell ref="I38:I40"/>
    <mergeCell ref="M38:M39"/>
    <mergeCell ref="F35:F36"/>
    <mergeCell ref="F38:F39"/>
    <mergeCell ref="AK41:AK43"/>
    <mergeCell ref="AJ35:AJ37"/>
    <mergeCell ref="AK35:AK37"/>
    <mergeCell ref="AL35:AL37"/>
    <mergeCell ref="AM35:AM37"/>
    <mergeCell ref="AD35:AD37"/>
    <mergeCell ref="AD32:AD34"/>
    <mergeCell ref="AE32:AE34"/>
    <mergeCell ref="AM32:AM34"/>
    <mergeCell ref="P38:P40"/>
    <mergeCell ref="P41:P43"/>
    <mergeCell ref="Y35:Y37"/>
    <mergeCell ref="AA32:AA34"/>
    <mergeCell ref="Q38:Q40"/>
    <mergeCell ref="R38:R40"/>
    <mergeCell ref="U38:U40"/>
    <mergeCell ref="V38:V40"/>
    <mergeCell ref="W38:W40"/>
    <mergeCell ref="X38:X40"/>
    <mergeCell ref="M41:M42"/>
  </mergeCells>
  <dataValidations count="11">
    <dataValidation type="list" allowBlank="1" showInputMessage="1" showErrorMessage="1" sqref="K58 K37 K14 K29 K20 K23 K26 K8 K40 K49 K52 K55 K46 K43 K11">
      <formula1>QTY</formula1>
    </dataValidation>
    <dataValidation type="list" allowBlank="1" showInputMessage="1" showErrorMessage="1" sqref="I50 I12 I53 I47 I21 I44 I41 I38 I35 I27 I24 I18 I56 I15">
      <formula1>Colour</formula1>
    </dataValidation>
    <dataValidation type="list" allowBlank="1" showInputMessage="1" sqref="G35:G58 G6:G29">
      <formula1>DOORSTYLE</formula1>
    </dataValidation>
    <dataValidation type="list" errorStyle="warning" allowBlank="1" showInputMessage="1" showErrorMessage="1" sqref="H35:H58 H6:H29">
      <formula1>"MAPLE,MDF,OAK,HARDROCK "</formula1>
    </dataValidation>
    <dataValidation type="list" errorStyle="warning" allowBlank="1" showInputMessage="1" showErrorMessage="1" sqref="L58 L37 L49 L52 L20 L23 L26 L29 L8 L40 L43 L46 L55 L17 L14 L11">
      <formula1>"1,2,3,4,5,6,7,8,[1+3],[2+3],[2+6],[4+3],[4+5]"</formula1>
    </dataValidation>
    <dataValidation type="list" errorStyle="warning" allowBlank="1" showInputMessage="1" showErrorMessage="1" sqref="K56:K57 K50:K51 K12:K13 K15:K16 K6:K7 K21:K22 K24:K25 K27:K28 K35:K36 K38:K39 K41:K42 K44:K45 K47:K48 K18:K19 K53:K54 K9:K10">
      <formula1>"1/2 X 77 3/4, 1/2 X  32, 2X 32,1/2 X 33 1/2,3/4 X 33 1/2,1 X 33 1/2, 1 1/2 X 33 1/2 , 2 X 33 1/2 ,1/2 X 32, 3/4 X 32, 1 X 32, 1/2 X 36, 3/4 X 36, 1 X 36 "</formula1>
    </dataValidation>
    <dataValidation type="list" errorStyle="warning" allowBlank="1" showInputMessage="1" showErrorMessage="1" sqref="K17">
      <formula1>QTY</formula1>
    </dataValidation>
    <dataValidation type="list" allowBlank="1" showInputMessage="1" showErrorMessage="1" sqref="M58 M17 M11 M23 M14 M20 M26 M55 M40 M52 M46 M37 M43 M49">
      <formula1>"[1],[2],[3]"</formula1>
    </dataValidation>
    <dataValidation type="list" errorStyle="warning" allowBlank="1" showInputMessage="1" showErrorMessage="1" sqref="M8">
      <formula1>"[1],[2],[3]"</formula1>
    </dataValidation>
    <dataValidation type="list" errorStyle="warning" allowBlank="1" showInputMessage="1" showErrorMessage="1" sqref="L58 L29 L20 L23 L26 L17 L37 L40 L43 L46 L49 L52 L55">
      <formula1>$E$2:$E$291</formula1>
    </dataValidation>
    <dataValidation type="list" allowBlank="1" showInputMessage="1" showErrorMessage="1" sqref="M29">
      <formula1>"[1],[2],[3],[4]"</formula1>
    </dataValidation>
  </dataValidations>
  <pageMargins left="3.937007874015748E-2" right="1.2254901960784314E-2" top="0.23622047244094491" bottom="0.15748031496062992" header="0.31496062992125984" footer="0.31496062992125984"/>
  <pageSetup paperSize="5" orientation="landscape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errorStyle="warning" allowBlank="1" showInputMessage="1" showErrorMessage="1">
          <x14:formula1>
            <xm:f>'INFO SHEET'!#REF!</xm:f>
          </x14:formula1>
          <xm:sqref>L8 L11</xm:sqref>
        </x14:dataValidation>
        <x14:dataValidation type="list" errorStyle="warning" allowBlank="1" showInputMessage="1" showErrorMessage="1">
          <x14:formula1>
            <xm:f>'INFO SHEET'!$E$2:$E$290</xm:f>
          </x14:formula1>
          <xm:sqref>L14</xm:sqref>
        </x14:dataValidation>
        <x14:dataValidation type="list" errorStyle="warning" allowBlank="1" showInputMessage="1" showErrorMessage="1">
          <x14:formula1>
            <xm:f>'INFO SHEET'!$D$2:$D$293</xm:f>
          </x14:formula1>
          <xm:sqref>A6:B7 A56:B57 A53:B54 A50:B51 A47:B48 A44:B45 A41:B42 A38:B39 A35:B36 A27:B28 A24:B25 A21:B22 A18:B19 A15:B16 A12:B13 A9:B10</xm:sqref>
        </x14:dataValidation>
        <x14:dataValidation type="list" errorStyle="warning" allowBlank="1" showInputMessage="1" showErrorMessage="1">
          <x14:formula1>
            <xm:f>'INFO SHEET'!D2:D301</xm:f>
          </x14:formula1>
          <xm:sqref>A53:B54 A56:B57 A50:B51 A47:B48 A44:B45 A41:B42 A38:B39 A35:B36 A27:B28 A24:B25 A21:B22 A18:B19 A15:B16 A12:B13 A9:B10 A6:B7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7"/>
  <sheetViews>
    <sheetView workbookViewId="0">
      <selection activeCell="C5" sqref="C5"/>
    </sheetView>
  </sheetViews>
  <sheetFormatPr defaultRowHeight="15" x14ac:dyDescent="0.25"/>
  <cols>
    <col min="1" max="1" width="12.5703125" bestFit="1" customWidth="1"/>
    <col min="2" max="2" width="41.140625" bestFit="1" customWidth="1"/>
    <col min="3" max="3" width="26.42578125" customWidth="1"/>
  </cols>
  <sheetData>
    <row r="1" spans="1:3" ht="36" x14ac:dyDescent="0.25">
      <c r="A1" s="1339" t="s">
        <v>913</v>
      </c>
      <c r="B1" s="1339"/>
      <c r="C1" s="1339"/>
    </row>
    <row r="2" spans="1:3" ht="23.25" x14ac:dyDescent="0.35">
      <c r="A2" s="466" t="s">
        <v>912</v>
      </c>
      <c r="B2" s="468">
        <f>+'Main Sheet'!C1</f>
        <v>44452</v>
      </c>
      <c r="C2" s="467" t="str">
        <f>CONCATENATE('Main Sheet'!F1,'Main Sheet'!H1)</f>
        <v>WEEK NO-37-M</v>
      </c>
    </row>
    <row r="4" spans="1:3" s="431" customFormat="1" ht="26.25" x14ac:dyDescent="0.4">
      <c r="A4" s="438" t="s">
        <v>911</v>
      </c>
      <c r="B4" s="438" t="s">
        <v>910</v>
      </c>
      <c r="C4" s="438"/>
    </row>
    <row r="5" spans="1:3" s="431" customFormat="1" ht="26.25" x14ac:dyDescent="0.4">
      <c r="A5" s="437">
        <v>1</v>
      </c>
      <c r="B5" s="431" t="s">
        <v>918</v>
      </c>
      <c r="C5" s="437"/>
    </row>
    <row r="6" spans="1:3" s="431" customFormat="1" ht="26.25" x14ac:dyDescent="0.4">
      <c r="A6" s="437">
        <v>2</v>
      </c>
      <c r="B6" s="431" t="s">
        <v>917</v>
      </c>
      <c r="C6" s="437"/>
    </row>
    <row r="7" spans="1:3" s="431" customFormat="1" ht="26.25" x14ac:dyDescent="0.4">
      <c r="A7" s="437">
        <v>3</v>
      </c>
      <c r="B7" s="431" t="s">
        <v>916</v>
      </c>
      <c r="C7" s="437"/>
    </row>
    <row r="8" spans="1:3" s="431" customFormat="1" ht="26.25" x14ac:dyDescent="0.4">
      <c r="A8" s="437">
        <v>4</v>
      </c>
      <c r="B8" s="431" t="s">
        <v>915</v>
      </c>
      <c r="C8" s="437"/>
    </row>
    <row r="9" spans="1:3" s="431" customFormat="1" ht="26.25" x14ac:dyDescent="0.4">
      <c r="A9" s="437">
        <v>5</v>
      </c>
      <c r="B9" s="431" t="s">
        <v>914</v>
      </c>
      <c r="C9" s="437"/>
    </row>
    <row r="10" spans="1:3" s="431" customFormat="1" ht="26.25" x14ac:dyDescent="0.4">
      <c r="A10" s="437">
        <v>6</v>
      </c>
      <c r="B10" s="431" t="s">
        <v>909</v>
      </c>
      <c r="C10" s="437"/>
    </row>
    <row r="11" spans="1:3" s="431" customFormat="1" ht="26.25" x14ac:dyDescent="0.4">
      <c r="A11" s="437">
        <v>7</v>
      </c>
      <c r="B11" s="431" t="s">
        <v>908</v>
      </c>
      <c r="C11" s="437"/>
    </row>
    <row r="12" spans="1:3" s="431" customFormat="1" ht="26.25" x14ac:dyDescent="0.4"/>
    <row r="13" spans="1:3" s="434" customFormat="1" ht="52.5" x14ac:dyDescent="0.25">
      <c r="B13" s="436" t="s">
        <v>907</v>
      </c>
      <c r="C13" s="435" t="s">
        <v>906</v>
      </c>
    </row>
    <row r="14" spans="1:3" s="431" customFormat="1" ht="26.25" x14ac:dyDescent="0.4">
      <c r="A14" s="433" t="s">
        <v>22</v>
      </c>
      <c r="B14" s="432"/>
      <c r="C14" s="432"/>
    </row>
    <row r="15" spans="1:3" s="431" customFormat="1" ht="26.25" x14ac:dyDescent="0.4">
      <c r="A15" s="433" t="s">
        <v>20</v>
      </c>
      <c r="B15" s="432"/>
      <c r="C15" s="432"/>
    </row>
    <row r="16" spans="1:3" s="431" customFormat="1" ht="26.25" x14ac:dyDescent="0.4"/>
    <row r="17" s="431" customFormat="1" ht="26.25" x14ac:dyDescent="0.4"/>
  </sheetData>
  <mergeCells count="1">
    <mergeCell ref="A1:C1"/>
  </mergeCells>
  <conditionalFormatting sqref="C5">
    <cfRule type="cellIs" dxfId="0" priority="1" operator="equal">
      <formula>"D"</formula>
    </cfRule>
  </conditionalFormatting>
  <pageMargins left="0.70866141732283472" right="0.70866141732283472" top="0.74803149606299213" bottom="0.74803149606299213" header="0.31496062992125984" footer="0.31496062992125984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H273"/>
  <sheetViews>
    <sheetView topLeftCell="A37" workbookViewId="0">
      <selection activeCell="F12" sqref="F12"/>
    </sheetView>
  </sheetViews>
  <sheetFormatPr defaultRowHeight="15" x14ac:dyDescent="0.25"/>
  <cols>
    <col min="1" max="1" width="66.28515625" bestFit="1" customWidth="1"/>
    <col min="2" max="2" width="9.140625" style="443"/>
    <col min="3" max="3" width="9.140625" style="360"/>
    <col min="4" max="4" width="29.140625" bestFit="1" customWidth="1"/>
    <col min="5" max="5" width="61.140625" bestFit="1" customWidth="1"/>
    <col min="6" max="6" width="9.140625" style="444"/>
    <col min="7" max="7" width="10.28515625" customWidth="1"/>
    <col min="8" max="8" width="33.42578125" customWidth="1"/>
  </cols>
  <sheetData>
    <row r="2" spans="1:8" ht="23.25" x14ac:dyDescent="0.35">
      <c r="A2" s="10" t="s">
        <v>256</v>
      </c>
      <c r="C2" s="1340" t="s">
        <v>927</v>
      </c>
      <c r="D2" s="1341"/>
      <c r="E2" s="1342"/>
      <c r="G2" s="1343" t="s">
        <v>953</v>
      </c>
      <c r="H2" s="1343"/>
    </row>
    <row r="3" spans="1:8" ht="15.75" x14ac:dyDescent="0.25">
      <c r="A3" s="442" t="str">
        <f>UPPER('[1]INFO SHEET'!C3)</f>
        <v>ABBOTT &amp; HALIBURTON HBC</v>
      </c>
      <c r="C3" s="440" t="s">
        <v>911</v>
      </c>
      <c r="D3" s="440" t="s">
        <v>921</v>
      </c>
      <c r="E3" s="440" t="s">
        <v>920</v>
      </c>
      <c r="G3" s="462" t="s">
        <v>911</v>
      </c>
      <c r="H3" s="462" t="s">
        <v>931</v>
      </c>
    </row>
    <row r="4" spans="1:8" ht="15.75" x14ac:dyDescent="0.25">
      <c r="A4" s="442" t="str">
        <f>UPPER('[1]INFO SHEET'!C4)</f>
        <v>AGGREGATE CENTRAL DISPATCH</v>
      </c>
      <c r="C4" s="360">
        <v>1</v>
      </c>
      <c r="D4" t="s">
        <v>922</v>
      </c>
      <c r="E4" s="439" t="s">
        <v>919</v>
      </c>
      <c r="G4" s="463">
        <v>1</v>
      </c>
      <c r="H4" s="464" t="s">
        <v>929</v>
      </c>
    </row>
    <row r="5" spans="1:8" ht="15.75" x14ac:dyDescent="0.25">
      <c r="A5" s="164" t="str">
        <f>UPPER('[1]INFO SHEET'!C5)</f>
        <v xml:space="preserve">ALLANDALE HOME HARDWARE STORE </v>
      </c>
      <c r="C5" s="360">
        <v>2</v>
      </c>
      <c r="D5" t="s">
        <v>923</v>
      </c>
      <c r="E5" s="439" t="s">
        <v>924</v>
      </c>
      <c r="G5" s="465">
        <v>2</v>
      </c>
      <c r="H5" s="277" t="s">
        <v>930</v>
      </c>
    </row>
    <row r="6" spans="1:8" ht="15.75" x14ac:dyDescent="0.25">
      <c r="A6" s="164" t="str">
        <f>UPPER('[1]INFO SHEET'!C6)</f>
        <v xml:space="preserve">ALLAN'S HOME HARDWARE </v>
      </c>
      <c r="C6" s="360">
        <v>3</v>
      </c>
      <c r="D6" t="s">
        <v>925</v>
      </c>
      <c r="E6" s="439" t="s">
        <v>926</v>
      </c>
      <c r="G6" s="465">
        <v>3</v>
      </c>
      <c r="H6" s="277" t="s">
        <v>932</v>
      </c>
    </row>
    <row r="7" spans="1:8" ht="15.75" x14ac:dyDescent="0.25">
      <c r="A7" s="164" t="str">
        <f>UPPER('[1]INFO SHEET'!C7)</f>
        <v>ALLIANCE INTERNATIONAL LLC</v>
      </c>
      <c r="C7" s="360">
        <v>4</v>
      </c>
      <c r="D7" t="s">
        <v>945</v>
      </c>
      <c r="E7" s="439" t="s">
        <v>944</v>
      </c>
      <c r="G7" s="465">
        <v>4</v>
      </c>
      <c r="H7" s="277" t="s">
        <v>933</v>
      </c>
    </row>
    <row r="8" spans="1:8" ht="15.75" x14ac:dyDescent="0.25">
      <c r="A8" s="164" t="str">
        <f>UPPER('[1]INFO SHEET'!C8)</f>
        <v>ALLISTON HHBC</v>
      </c>
      <c r="C8" s="360">
        <v>5</v>
      </c>
      <c r="D8" t="s">
        <v>947</v>
      </c>
      <c r="E8" s="439" t="s">
        <v>948</v>
      </c>
      <c r="G8" s="465">
        <v>5</v>
      </c>
      <c r="H8" s="277" t="s">
        <v>934</v>
      </c>
    </row>
    <row r="9" spans="1:8" ht="15.75" x14ac:dyDescent="0.25">
      <c r="A9" s="164" t="str">
        <f>UPPER('[1]INFO SHEET'!C9)</f>
        <v>AMATI PLUMBING SUPPLY LTD</v>
      </c>
      <c r="C9" s="360">
        <v>6</v>
      </c>
      <c r="D9" t="s">
        <v>949</v>
      </c>
      <c r="E9" s="439" t="s">
        <v>950</v>
      </c>
      <c r="G9" s="465">
        <v>7</v>
      </c>
      <c r="H9" s="277" t="s">
        <v>935</v>
      </c>
    </row>
    <row r="10" spans="1:8" ht="15.75" x14ac:dyDescent="0.25">
      <c r="A10" s="164" t="str">
        <f>UPPER('[1]INFO SHEET'!C10)</f>
        <v>ANDEN BATHROOMS -</v>
      </c>
      <c r="C10" s="360">
        <v>7</v>
      </c>
      <c r="D10" t="s">
        <v>955</v>
      </c>
      <c r="E10" s="439" t="s">
        <v>951</v>
      </c>
      <c r="G10" s="465">
        <v>8</v>
      </c>
      <c r="H10" s="277" t="s">
        <v>936</v>
      </c>
    </row>
    <row r="11" spans="1:8" ht="15.75" x14ac:dyDescent="0.25">
      <c r="A11" s="164" t="str">
        <f>UPPER('[1]INFO SHEET'!C11)</f>
        <v xml:space="preserve">ANGUS HOME HARDWARE </v>
      </c>
      <c r="C11" s="360">
        <v>8</v>
      </c>
      <c r="D11" t="s">
        <v>956</v>
      </c>
      <c r="E11" s="439" t="s">
        <v>957</v>
      </c>
      <c r="F11" s="444" t="s">
        <v>958</v>
      </c>
      <c r="G11" s="465">
        <v>9</v>
      </c>
      <c r="H11" s="277" t="s">
        <v>937</v>
      </c>
    </row>
    <row r="12" spans="1:8" ht="15.75" x14ac:dyDescent="0.25">
      <c r="A12" s="164" t="str">
        <f>UPPER('[1]INFO SHEET'!C12)</f>
        <v>ANN JUDE CHILLIAH</v>
      </c>
      <c r="G12" s="465">
        <v>10</v>
      </c>
      <c r="H12" s="277" t="s">
        <v>938</v>
      </c>
    </row>
    <row r="13" spans="1:8" ht="15.75" x14ac:dyDescent="0.25">
      <c r="A13" s="164" t="str">
        <f>UPPER('[1]INFO SHEET'!C13)</f>
        <v xml:space="preserve">APPLEBY HOME HARDWARE </v>
      </c>
      <c r="G13" s="465">
        <v>11</v>
      </c>
      <c r="H13" s="277" t="s">
        <v>939</v>
      </c>
    </row>
    <row r="14" spans="1:8" ht="15.75" x14ac:dyDescent="0.25">
      <c r="A14" s="164" t="str">
        <f>UPPER('[1]INFO SHEET'!C14)</f>
        <v xml:space="preserve">APSLEY HOME HARDWARE BUILDING </v>
      </c>
      <c r="G14" s="465">
        <v>12</v>
      </c>
      <c r="H14" s="277" t="s">
        <v>946</v>
      </c>
    </row>
    <row r="15" spans="1:8" ht="15.75" x14ac:dyDescent="0.25">
      <c r="A15" s="164" t="str">
        <f>UPPER('[1]INFO SHEET'!C15)</f>
        <v xml:space="preserve">AQUA BLUE </v>
      </c>
      <c r="G15" s="465">
        <v>13</v>
      </c>
      <c r="H15" s="277" t="s">
        <v>940</v>
      </c>
    </row>
    <row r="16" spans="1:8" ht="15.75" x14ac:dyDescent="0.25">
      <c r="A16" s="164" t="str">
        <f>UPPER('[1]INFO SHEET'!C16)</f>
        <v>ARBORG HHBC</v>
      </c>
      <c r="G16" s="465">
        <v>14</v>
      </c>
      <c r="H16" s="277" t="s">
        <v>941</v>
      </c>
    </row>
    <row r="17" spans="1:8" ht="15.75" x14ac:dyDescent="0.25">
      <c r="A17" s="164" t="str">
        <f>UPPER('[1]INFO SHEET'!C17)</f>
        <v xml:space="preserve">ARROW HOME HARDWARE </v>
      </c>
      <c r="G17" s="465">
        <v>15</v>
      </c>
      <c r="H17" s="277" t="s">
        <v>942</v>
      </c>
    </row>
    <row r="18" spans="1:8" ht="15.75" x14ac:dyDescent="0.25">
      <c r="A18" s="164" t="str">
        <f>UPPER('[1]INFO SHEET'!C18)</f>
        <v xml:space="preserve">ARRUDA'S HOME IMPROVEMENTS CENTER </v>
      </c>
      <c r="G18" s="465">
        <v>16</v>
      </c>
      <c r="H18" s="277" t="s">
        <v>943</v>
      </c>
    </row>
    <row r="19" spans="1:8" ht="15.75" x14ac:dyDescent="0.25">
      <c r="A19" s="164" t="str">
        <f>UPPER('[1]INFO SHEET'!C19)</f>
        <v xml:space="preserve">ARTIC RIM DISTRIBUTORS LTD. HHBC </v>
      </c>
    </row>
    <row r="20" spans="1:8" ht="15.75" x14ac:dyDescent="0.25">
      <c r="A20" s="164" t="str">
        <f>UPPER('[1]INFO SHEET'!C20)</f>
        <v xml:space="preserve">ATHABASCA HHBC - STORE </v>
      </c>
      <c r="G20" s="1344" t="s">
        <v>954</v>
      </c>
      <c r="H20" s="1344"/>
    </row>
    <row r="21" spans="1:8" ht="15.75" x14ac:dyDescent="0.25">
      <c r="A21" s="164" t="str">
        <f>UPPER('[1]INFO SHEET'!C21)</f>
        <v>ATKINSON H- B-C</v>
      </c>
      <c r="G21" s="439" t="s">
        <v>952</v>
      </c>
    </row>
    <row r="22" spans="1:8" ht="15.75" x14ac:dyDescent="0.25">
      <c r="A22" s="164" t="str">
        <f>UPPER('[1]INFO SHEET'!C22)</f>
        <v xml:space="preserve">AURORA HH </v>
      </c>
    </row>
    <row r="23" spans="1:8" ht="15.75" x14ac:dyDescent="0.25">
      <c r="A23" s="164" t="str">
        <f>UPPER('[1]INFO SHEET'!C23)</f>
        <v xml:space="preserve">AVONLEA KITCHEN &amp;  BATH </v>
      </c>
    </row>
    <row r="24" spans="1:8" ht="15.75" x14ac:dyDescent="0.25">
      <c r="A24" s="164" t="str">
        <f>UPPER('[1]INFO SHEET'!C24)</f>
        <v>AYLWARDS HC GRAND BANKS</v>
      </c>
    </row>
    <row r="25" spans="1:8" ht="15.75" x14ac:dyDescent="0.25">
      <c r="A25" s="164" t="str">
        <f>UPPER('[1]INFO SHEET'!C25)</f>
        <v>AYLWARDS HHBC</v>
      </c>
    </row>
    <row r="26" spans="1:8" ht="15.75" x14ac:dyDescent="0.25">
      <c r="A26" s="164" t="str">
        <f>UPPER('[1]INFO SHEET'!C27)</f>
        <v>BARRY'S HOME HARDWARE</v>
      </c>
    </row>
    <row r="27" spans="1:8" ht="15.75" x14ac:dyDescent="0.25">
      <c r="A27" s="164" t="str">
        <f>UPPER('[1]INFO SHEET'!C28)</f>
        <v>BARTON BATH + FLOOR</v>
      </c>
    </row>
    <row r="28" spans="1:8" ht="15.75" x14ac:dyDescent="0.25">
      <c r="A28" s="164" t="str">
        <f>UPPER('[1]INFO SHEET'!C29)</f>
        <v>BATH &amp; KITCHEN STUDIO</v>
      </c>
    </row>
    <row r="29" spans="1:8" ht="15.75" x14ac:dyDescent="0.25">
      <c r="A29" s="164" t="str">
        <f>UPPER('[1]INFO SHEET'!C30)</f>
        <v>BATH CITY</v>
      </c>
    </row>
    <row r="30" spans="1:8" ht="15.75" x14ac:dyDescent="0.25">
      <c r="A30" s="164" t="str">
        <f>UPPER('[1]INFO SHEET'!C31)</f>
        <v xml:space="preserve">BATH DEPOT </v>
      </c>
    </row>
    <row r="31" spans="1:8" ht="15.75" x14ac:dyDescent="0.25">
      <c r="A31" s="164" t="str">
        <f>UPPER('[1]INFO SHEET'!C32)</f>
        <v>BATH IN STYLE</v>
      </c>
    </row>
    <row r="32" spans="1:8" ht="15.75" x14ac:dyDescent="0.25">
      <c r="A32" s="164" t="str">
        <f>UPPER('[1]INFO SHEET'!C33)</f>
        <v>BATH REFLECTIONS</v>
      </c>
    </row>
    <row r="33" spans="1:1" ht="15.75" x14ac:dyDescent="0.25">
      <c r="A33" s="164" t="str">
        <f>UPPER('[1]INFO SHEET'!C34)</f>
        <v>BATHROOM  &amp; GALLERIES MISSISSAUGA</v>
      </c>
    </row>
    <row r="34" spans="1:1" ht="15.75" x14ac:dyDescent="0.25">
      <c r="A34" s="164" t="str">
        <f>UPPER('[1]INFO SHEET'!C35)</f>
        <v>BATHROOM &amp; GALLERIES ST.CATHERINES</v>
      </c>
    </row>
    <row r="35" spans="1:1" ht="15.75" x14ac:dyDescent="0.25">
      <c r="A35" s="164" t="str">
        <f>UPPER('[1]INFO SHEET'!C36)</f>
        <v>BATHROOM &amp; KITCHEN GALLERIES -BURLINGTON</v>
      </c>
    </row>
    <row r="36" spans="1:1" ht="15.75" x14ac:dyDescent="0.25">
      <c r="A36" s="164" t="str">
        <f>UPPER('[1]INFO SHEET'!C37)</f>
        <v>BATHROOM &amp; KITCHEN GALLERIES -VAUGHAN</v>
      </c>
    </row>
    <row r="37" spans="1:1" ht="15.75" x14ac:dyDescent="0.25">
      <c r="A37" s="164" t="str">
        <f>UPPER('[1]INFO SHEET'!C38)</f>
        <v>BEACH BUILDERS</v>
      </c>
    </row>
    <row r="38" spans="1:1" ht="15.75" x14ac:dyDescent="0.25">
      <c r="A38" s="164" t="str">
        <f>UPPER('[1]INFO SHEET'!C39)</f>
        <v>BEACH HH</v>
      </c>
    </row>
    <row r="39" spans="1:1" ht="15.75" x14ac:dyDescent="0.25">
      <c r="A39" s="164" t="str">
        <f>UPPER('[1]INFO SHEET'!C40)</f>
        <v xml:space="preserve">BERARDI BROS PLUMBING </v>
      </c>
    </row>
    <row r="40" spans="1:1" ht="15.75" x14ac:dyDescent="0.25">
      <c r="A40" s="164" t="str">
        <f>UPPER('[1]INFO SHEET'!C41)</f>
        <v>BERNICE AND GUS</v>
      </c>
    </row>
    <row r="41" spans="1:1" ht="15.75" x14ac:dyDescent="0.25">
      <c r="A41" s="164" t="str">
        <f>UPPER('[1]INFO SHEET'!C42)</f>
        <v>BETTER BATHS BY DESIGN</v>
      </c>
    </row>
    <row r="42" spans="1:1" ht="15.75" x14ac:dyDescent="0.25">
      <c r="A42" s="164" t="str">
        <f>UPPER('[1]INFO SHEET'!C43)</f>
        <v>BLIND RIVER H-H-B-C</v>
      </c>
    </row>
    <row r="43" spans="1:1" ht="15.75" x14ac:dyDescent="0.25">
      <c r="A43" s="164" t="str">
        <f>UPPER('[1]INFO SHEET'!C44)</f>
        <v>BOTWOOD HHBC</v>
      </c>
    </row>
    <row r="44" spans="1:1" ht="15.75" x14ac:dyDescent="0.25">
      <c r="A44" s="164" t="str">
        <f>UPPER('[1]INFO SHEET'!C46)</f>
        <v xml:space="preserve">BOYD BROS.HHBC </v>
      </c>
    </row>
    <row r="45" spans="1:1" ht="15.75" x14ac:dyDescent="0.25">
      <c r="A45" s="164" t="str">
        <f>UPPER('[1]INFO SHEET'!C47)</f>
        <v>BRACE BRIDGE HOME HARDWARE</v>
      </c>
    </row>
    <row r="46" spans="1:1" ht="15.75" x14ac:dyDescent="0.25">
      <c r="A46" s="164" t="str">
        <f>UPPER('[1]INFO SHEET'!C48)</f>
        <v>BRACEBRIDGE TIM-BR MART</v>
      </c>
    </row>
    <row r="47" spans="1:1" ht="15.75" x14ac:dyDescent="0.25">
      <c r="A47" s="164" t="str">
        <f>UPPER('[1]INFO SHEET'!C49)</f>
        <v>BRADFORD H/H</v>
      </c>
    </row>
    <row r="48" spans="1:1" ht="15.75" x14ac:dyDescent="0.25">
      <c r="A48" s="164" t="str">
        <f>UPPER('[1]INFO SHEET'!C50)</f>
        <v xml:space="preserve">BRADSHAW PLUMBING </v>
      </c>
    </row>
    <row r="49" spans="1:1" ht="15.75" x14ac:dyDescent="0.25">
      <c r="A49" s="164" t="str">
        <f>UPPER('[1]INFO SHEET'!C51)</f>
        <v>BRANDOM KITCHEN &amp; BATH DESIGN CENTRE INC.</v>
      </c>
    </row>
    <row r="50" spans="1:1" ht="15.75" x14ac:dyDescent="0.25">
      <c r="A50" s="164" t="str">
        <f>UPPER('[1]INFO SHEET'!C52)</f>
        <v>BRANTFORD HOME HARDWARE</v>
      </c>
    </row>
    <row r="51" spans="1:1" ht="15.75" x14ac:dyDescent="0.25">
      <c r="A51" s="164" t="str">
        <f>UPPER('[1]INFO SHEET'!C53)</f>
        <v>BRIDGETOWN HH-STORE</v>
      </c>
    </row>
    <row r="52" spans="1:1" ht="15.75" x14ac:dyDescent="0.25">
      <c r="A52" s="164" t="str">
        <f>UPPER('[1]INFO SHEET'!C54)</f>
        <v>BROADBENT'S HHBC</v>
      </c>
    </row>
    <row r="53" spans="1:1" ht="15.75" x14ac:dyDescent="0.25">
      <c r="A53" s="164" t="str">
        <f>UPPER('[1]INFO SHEET'!C55)</f>
        <v>BROCKVILLE HHBC</v>
      </c>
    </row>
    <row r="54" spans="1:1" ht="15.75" x14ac:dyDescent="0.25">
      <c r="A54" s="164" t="str">
        <f>UPPER('[1]INFO SHEET'!C56)</f>
        <v>BROOKLIN HOME HARDWARE</v>
      </c>
    </row>
    <row r="55" spans="1:1" ht="15.75" x14ac:dyDescent="0.25">
      <c r="A55" s="164" t="str">
        <f>UPPER('[1]INFO SHEET'!C57)</f>
        <v>BRUNET KITCHEN &amp; BATH</v>
      </c>
    </row>
    <row r="56" spans="1:1" ht="15.75" x14ac:dyDescent="0.25">
      <c r="A56" s="164" t="str">
        <f>UPPER('[1]INFO SHEET'!C58)</f>
        <v>CALEDON TILE BATH &amp; KITCHEN CENTRE</v>
      </c>
    </row>
    <row r="57" spans="1:1" ht="15.75" x14ac:dyDescent="0.25">
      <c r="A57" s="164" t="str">
        <f>UPPER('[1]INFO SHEET'!C59)</f>
        <v>CARAQUET HOME HARDWARE</v>
      </c>
    </row>
    <row r="58" spans="1:1" ht="15.75" x14ac:dyDescent="0.25">
      <c r="A58" s="164" t="str">
        <f>UPPER('[1]INFO SHEET'!C60)</f>
        <v xml:space="preserve">CENTENNIAL PLUMBING </v>
      </c>
    </row>
    <row r="59" spans="1:1" ht="15.75" x14ac:dyDescent="0.25">
      <c r="A59" s="164" t="str">
        <f>UPPER('[1]INFO SHEET'!C61)</f>
        <v xml:space="preserve">CHARLOTTETOWN H / H  </v>
      </c>
    </row>
    <row r="60" spans="1:1" ht="15.75" x14ac:dyDescent="0.25">
      <c r="A60" s="164" t="str">
        <f>UPPER('[1]INFO SHEET'!C62)</f>
        <v>CHATHAM- KENT H.H.B.C.</v>
      </c>
    </row>
    <row r="61" spans="1:1" ht="15.75" x14ac:dyDescent="0.25">
      <c r="A61" s="164" t="str">
        <f>UPPER('[1]INFO SHEET'!C63)</f>
        <v xml:space="preserve">CHEMONG HHBC </v>
      </c>
    </row>
    <row r="62" spans="1:1" ht="15.75" x14ac:dyDescent="0.25">
      <c r="A62" s="164" t="str">
        <f>UPPER('[1]INFO SHEET'!C64)</f>
        <v xml:space="preserve">CLARENVILLE HHBC </v>
      </c>
    </row>
    <row r="63" spans="1:1" ht="15.75" x14ac:dyDescent="0.25">
      <c r="A63" s="164" t="str">
        <f>UPPER('[1]INFO SHEET'!C65)</f>
        <v xml:space="preserve">CLOYNE HOME HARDWARE </v>
      </c>
    </row>
    <row r="64" spans="1:1" ht="15.75" x14ac:dyDescent="0.25">
      <c r="A64" s="164" t="str">
        <f>UPPER('[1]INFO SHEET'!C66)</f>
        <v xml:space="preserve">COBOURG HOME HARDWARE </v>
      </c>
    </row>
    <row r="65" spans="1:1" ht="15.75" x14ac:dyDescent="0.25">
      <c r="A65" s="164" t="str">
        <f>UPPER('[1]INFO SHEET'!C67)</f>
        <v>COLE'S TIM-BR MART</v>
      </c>
    </row>
    <row r="66" spans="1:1" ht="15.75" x14ac:dyDescent="0.25">
      <c r="A66" s="164" t="str">
        <f>UPPER('[1]INFO SHEET'!C68)</f>
        <v>COLLINGWOOD H H B C</v>
      </c>
    </row>
    <row r="67" spans="1:1" ht="15.75" x14ac:dyDescent="0.25">
      <c r="A67" s="164" t="str">
        <f>UPPER('[1]INFO SHEET'!C69)</f>
        <v xml:space="preserve">COLLINS HHBC STORE </v>
      </c>
    </row>
    <row r="68" spans="1:1" ht="15.75" x14ac:dyDescent="0.25">
      <c r="A68" s="164" t="str">
        <f>UPPER('[1]INFO SHEET'!C70)</f>
        <v xml:space="preserve">COOKSVILLE LUMBER CO.LTD </v>
      </c>
    </row>
    <row r="69" spans="1:1" ht="15.75" x14ac:dyDescent="0.25">
      <c r="A69" s="164" t="str">
        <f>UPPER('[1]INFO SHEET'!C71)</f>
        <v>COONS BATH DESIGN INC</v>
      </c>
    </row>
    <row r="70" spans="1:1" ht="15.75" x14ac:dyDescent="0.25">
      <c r="A70" s="164" t="str">
        <f>UPPER('[1]INFO SHEET'!C72)</f>
        <v>COX HOME HARDWARE</v>
      </c>
    </row>
    <row r="71" spans="1:1" ht="15.75" x14ac:dyDescent="0.25">
      <c r="A71" s="164" t="str">
        <f>UPPER('[1]INFO SHEET'!C73)</f>
        <v>CRISTAL BATH</v>
      </c>
    </row>
    <row r="72" spans="1:1" ht="15.75" x14ac:dyDescent="0.25">
      <c r="A72" s="164" t="str">
        <f>UPPER('[1]INFO SHEET'!C74)</f>
        <v xml:space="preserve">CROMPTON HHBC </v>
      </c>
    </row>
    <row r="73" spans="1:1" ht="15.75" x14ac:dyDescent="0.25">
      <c r="A73" s="164" t="str">
        <f>UPPER('[1]INFO SHEET'!C75)</f>
        <v>CRS KITCHEN &amp; BATHROOMS</v>
      </c>
    </row>
    <row r="74" spans="1:1" ht="15.75" x14ac:dyDescent="0.25">
      <c r="A74" s="164" t="str">
        <f>UPPER('[1]INFO SHEET'!C76)</f>
        <v xml:space="preserve">CRYSTAL BATH WALLS INC. </v>
      </c>
    </row>
    <row r="75" spans="1:1" ht="15.75" x14ac:dyDescent="0.25">
      <c r="A75" s="164" t="str">
        <f>UPPER('[1]INFO SHEET'!C77)</f>
        <v xml:space="preserve">DALTON'S HHBC </v>
      </c>
    </row>
    <row r="76" spans="1:1" ht="15.75" x14ac:dyDescent="0.25">
      <c r="A76" s="164" t="str">
        <f>UPPER('[1]INFO SHEET'!C78)</f>
        <v>DISCOUNT CASH &amp; CARRY OF NORTH BAY</v>
      </c>
    </row>
    <row r="77" spans="1:1" ht="15.75" x14ac:dyDescent="0.25">
      <c r="A77" s="164" t="str">
        <f>UPPER('[1]INFO SHEET'!C79)</f>
        <v>DLATON'S HOME HARDWARE BUILDING CENTRE</v>
      </c>
    </row>
    <row r="78" spans="1:1" ht="15.75" x14ac:dyDescent="0.25">
      <c r="A78" s="164" t="str">
        <f>UPPER('[1]INFO SHEET'!C80)</f>
        <v xml:space="preserve">DRUMMOND H H </v>
      </c>
    </row>
    <row r="79" spans="1:1" ht="15.75" x14ac:dyDescent="0.25">
      <c r="A79" s="164" t="str">
        <f>UPPER('[1]INFO SHEET'!C81)</f>
        <v xml:space="preserve">E. ARCHDEKIN PLUMBING &amp; HEATING LIMITED </v>
      </c>
    </row>
    <row r="80" spans="1:1" ht="15.75" x14ac:dyDescent="0.25">
      <c r="A80" s="164" t="str">
        <f>UPPER('[1]INFO SHEET'!C82)</f>
        <v>EASTWAY BUILDING SUPPLIES LTD.</v>
      </c>
    </row>
    <row r="81" spans="1:1" ht="15.75" x14ac:dyDescent="0.25">
      <c r="A81" s="164" t="str">
        <f>UPPER('[1]INFO SHEET'!C83)</f>
        <v>ECHO BAY H H</v>
      </c>
    </row>
    <row r="82" spans="1:1" ht="15.75" x14ac:dyDescent="0.25">
      <c r="A82" s="164" t="str">
        <f>UPPER('[1]INFO SHEET'!C84)</f>
        <v>ELECTRICAL &amp; PLUMBING STORE (WEST)</v>
      </c>
    </row>
    <row r="83" spans="1:1" ht="15.75" x14ac:dyDescent="0.25">
      <c r="A83" s="164" t="str">
        <f>UPPER('[1]INFO SHEET'!C85)</f>
        <v>ELECTRICAL &amp;PLUMBING STORE EAST</v>
      </c>
    </row>
    <row r="84" spans="1:1" ht="15.75" x14ac:dyDescent="0.25">
      <c r="A84" s="164" t="str">
        <f>UPPER('[1]INFO SHEET'!C86)</f>
        <v>ELITE PLUMBING &amp; HEATING SUPPLIES LTD.</v>
      </c>
    </row>
    <row r="85" spans="1:1" ht="15.75" x14ac:dyDescent="0.25">
      <c r="A85" s="164" t="str">
        <f>UPPER('[1]INFO SHEET'!C87)</f>
        <v xml:space="preserve">ELORA BUILDING SUPPLIES </v>
      </c>
    </row>
    <row r="86" spans="1:1" ht="15.75" x14ac:dyDescent="0.25">
      <c r="A86" s="164" t="str">
        <f>UPPER('[1]INFO SHEET'!C88)</f>
        <v>EMBRUN HHBC</v>
      </c>
    </row>
    <row r="87" spans="1:1" ht="15.75" x14ac:dyDescent="0.25">
      <c r="A87" s="164" t="str">
        <f>UPPER('[1]INFO SHEET'!C89)</f>
        <v>ESPANOLA H H B C</v>
      </c>
    </row>
    <row r="88" spans="1:1" ht="15.75" x14ac:dyDescent="0.25">
      <c r="A88" s="164" t="str">
        <f>UPPER('[1]INFO SHEET'!C90)</f>
        <v>ESSEX HOME HARDWARE</v>
      </c>
    </row>
    <row r="89" spans="1:1" ht="15.75" x14ac:dyDescent="0.25">
      <c r="A89" s="164" t="str">
        <f>UPPER('[1]INFO SHEET'!C91)</f>
        <v>EURO FLOORING</v>
      </c>
    </row>
    <row r="90" spans="1:1" ht="15.75" x14ac:dyDescent="0.25">
      <c r="A90" s="164" t="str">
        <f>UPPER('[1]INFO SHEET'!C92)</f>
        <v>EURO KITCHEN AND BATH DISTRIBUTORS</v>
      </c>
    </row>
    <row r="91" spans="1:1" ht="15.75" x14ac:dyDescent="0.25">
      <c r="A91" s="164" t="str">
        <f>UPPER('[1]INFO SHEET'!C93)</f>
        <v>EUROPEAN KITCHEN &amp; BATH DESIGNERS</v>
      </c>
    </row>
    <row r="92" spans="1:1" ht="15.75" x14ac:dyDescent="0.25">
      <c r="A92" s="164" t="str">
        <f>UPPER('[1]INFO SHEET'!C94)</f>
        <v>EVANS BROS HHBC</v>
      </c>
    </row>
    <row r="93" spans="1:1" ht="15.75" x14ac:dyDescent="0.25">
      <c r="A93" s="164" t="str">
        <f>UPPER('[1]INFO SHEET'!C95)</f>
        <v xml:space="preserve">FARR'S HH </v>
      </c>
    </row>
    <row r="94" spans="1:1" ht="15.75" x14ac:dyDescent="0.25">
      <c r="A94" s="164" t="str">
        <f>UPPER('[1]INFO SHEET'!C96)</f>
        <v xml:space="preserve">FINES HOME HARDWARE </v>
      </c>
    </row>
    <row r="95" spans="1:1" ht="15.75" x14ac:dyDescent="0.25">
      <c r="A95" s="164" t="str">
        <f>UPPER('[1]INFO SHEET'!C97)</f>
        <v>FLOOR  &amp;  BATH DESIGN INC.</v>
      </c>
    </row>
    <row r="96" spans="1:1" ht="15.75" x14ac:dyDescent="0.25">
      <c r="A96" s="164" t="str">
        <f>UPPER('[1]INFO SHEET'!C98)</f>
        <v xml:space="preserve">FORT ERIE TIMBER MART </v>
      </c>
    </row>
    <row r="97" spans="1:1" ht="15.75" x14ac:dyDescent="0.25">
      <c r="A97" s="164" t="str">
        <f>UPPER('[1]INFO SHEET'!C99)</f>
        <v>FORT MCMURRAY HHBC</v>
      </c>
    </row>
    <row r="98" spans="1:1" ht="15.75" x14ac:dyDescent="0.25">
      <c r="A98" s="164" t="str">
        <f>UPPER('[1]INFO SHEET'!C100)</f>
        <v>FORTVNATO</v>
      </c>
    </row>
    <row r="99" spans="1:1" ht="15.75" x14ac:dyDescent="0.25">
      <c r="A99" s="164" t="str">
        <f>UPPER('[1]INFO SHEET'!C101)</f>
        <v xml:space="preserve">FULFORD HARDWARE INC. </v>
      </c>
    </row>
    <row r="100" spans="1:1" ht="15.75" x14ac:dyDescent="0.25">
      <c r="A100" s="164" t="str">
        <f>UPPER('[1]INFO SHEET'!C102)</f>
        <v xml:space="preserve">GANANOQUE H.H.B.C </v>
      </c>
    </row>
    <row r="101" spans="1:1" ht="15.75" x14ac:dyDescent="0.25">
      <c r="A101" s="164" t="str">
        <f>UPPER('[1]INFO SHEET'!C103)</f>
        <v xml:space="preserve">GEERLINKS H.H.B.C. </v>
      </c>
    </row>
    <row r="102" spans="1:1" ht="15.75" x14ac:dyDescent="0.25">
      <c r="A102" s="164" t="str">
        <f>UPPER('[1]INFO SHEET'!C104)</f>
        <v>GEO TECK HEATING AND COOLING LTD</v>
      </c>
    </row>
    <row r="103" spans="1:1" ht="15.75" x14ac:dyDescent="0.25">
      <c r="A103" s="164" t="str">
        <f>UPPER('[1]INFO SHEET'!C105)</f>
        <v xml:space="preserve">GILMER'S HHBC </v>
      </c>
    </row>
    <row r="104" spans="1:1" ht="15.75" x14ac:dyDescent="0.25">
      <c r="A104" s="164" t="str">
        <f>UPPER('[1]INFO SHEET'!C106)</f>
        <v xml:space="preserve">GLOVERTOWN HHBC </v>
      </c>
    </row>
    <row r="105" spans="1:1" ht="15.75" x14ac:dyDescent="0.25">
      <c r="A105" s="164" t="str">
        <f>UPPER('[1]INFO SHEET'!C107)</f>
        <v>GODRICH RONA STORE</v>
      </c>
    </row>
    <row r="106" spans="1:1" ht="15.75" x14ac:dyDescent="0.25">
      <c r="A106" s="164" t="str">
        <f>UPPER('[1]INFO SHEET'!C108)</f>
        <v>GOW'S HARDWARE LIMITED</v>
      </c>
    </row>
    <row r="107" spans="1:1" ht="15.75" x14ac:dyDescent="0.25">
      <c r="A107" s="164" t="str">
        <f>UPPER('[1]INFO SHEET'!C109)</f>
        <v>GRAND BAY HOME HARDWARE</v>
      </c>
    </row>
    <row r="108" spans="1:1" ht="15.75" x14ac:dyDescent="0.25">
      <c r="A108" s="164" t="str">
        <f>UPPER('[1]INFO SHEET'!C110)</f>
        <v>GRAND FALLS HBC</v>
      </c>
    </row>
    <row r="109" spans="1:1" ht="15.75" x14ac:dyDescent="0.25">
      <c r="A109" s="164" t="str">
        <f>UPPER('[1]INFO SHEET'!C111)</f>
        <v>GRANDERIE H H</v>
      </c>
    </row>
    <row r="110" spans="1:1" ht="15.75" x14ac:dyDescent="0.25">
      <c r="A110" s="164" t="str">
        <f>UPPER('[1]INFO SHEET'!C112)</f>
        <v>GRANT HOME HARDWARE</v>
      </c>
    </row>
    <row r="111" spans="1:1" ht="15.75" x14ac:dyDescent="0.25">
      <c r="A111" s="164" t="str">
        <f>UPPER('[1]INFO SHEET'!C113)</f>
        <v xml:space="preserve">GREENWOOD HHBC </v>
      </c>
    </row>
    <row r="112" spans="1:1" ht="15.75" x14ac:dyDescent="0.25">
      <c r="A112" s="164" t="str">
        <f>UPPER('[1]INFO SHEET'!C114)</f>
        <v xml:space="preserve">GUERNSEY ENTERPRISES LTD. </v>
      </c>
    </row>
    <row r="113" spans="1:1" ht="15.75" x14ac:dyDescent="0.25">
      <c r="A113" s="164" t="str">
        <f>UPPER('[1]INFO SHEET'!C115)</f>
        <v>H.F.SMITH LUMBER</v>
      </c>
    </row>
    <row r="114" spans="1:1" ht="15.75" x14ac:dyDescent="0.25">
      <c r="A114" s="164" t="str">
        <f>UPPER('[1]INFO SHEET'!C116)</f>
        <v>HAKIM OPTICAL LABORATORY LTD.</v>
      </c>
    </row>
    <row r="115" spans="1:1" ht="15.75" x14ac:dyDescent="0.25">
      <c r="A115" s="164" t="str">
        <f>UPPER('[1]INFO SHEET'!C117)</f>
        <v xml:space="preserve">HAMMOND PLUMBING </v>
      </c>
    </row>
    <row r="116" spans="1:1" ht="15.75" x14ac:dyDescent="0.25">
      <c r="A116" s="164" t="str">
        <f>UPPER('[1]INFO SHEET'!C118)</f>
        <v>HANOVER RONA BUILDING CENTRE</v>
      </c>
    </row>
    <row r="117" spans="1:1" ht="15.75" x14ac:dyDescent="0.25">
      <c r="A117" s="164" t="str">
        <f>UPPER('[1]INFO SHEET'!C119)</f>
        <v xml:space="preserve">HARTZEL HOME HARDWARE </v>
      </c>
    </row>
    <row r="118" spans="1:1" ht="15.75" x14ac:dyDescent="0.25">
      <c r="A118" s="164" t="str">
        <f>UPPER('[1]INFO SHEET'!C120)</f>
        <v xml:space="preserve">HASTINGS HOME HARDWARE </v>
      </c>
    </row>
    <row r="119" spans="1:1" ht="15.75" x14ac:dyDescent="0.25">
      <c r="A119" s="164" t="str">
        <f>UPPER('[1]INFO SHEET'!C121)</f>
        <v>HIGHLAND HBC</v>
      </c>
    </row>
    <row r="120" spans="1:1" ht="15.75" x14ac:dyDescent="0.25">
      <c r="A120" s="164" t="str">
        <f>UPPER('[1]INFO SHEET'!C122)</f>
        <v>HOLMAR PLUMBING SUPPLIES INC.</v>
      </c>
    </row>
    <row r="121" spans="1:1" ht="15.75" x14ac:dyDescent="0.25">
      <c r="A121" s="164" t="str">
        <f>UPPER('[1]INFO SHEET'!C123)</f>
        <v xml:space="preserve">HOME BUILDING CENTRE-TILBURY </v>
      </c>
    </row>
    <row r="122" spans="1:1" ht="15.75" x14ac:dyDescent="0.25">
      <c r="A122" s="164" t="str">
        <f>UPPER('[1]INFO SHEET'!C124)</f>
        <v xml:space="preserve">HOME HARDWARE BUILDING CENTRE LONDON EAST </v>
      </c>
    </row>
    <row r="123" spans="1:1" ht="15.75" x14ac:dyDescent="0.25">
      <c r="A123" s="164" t="str">
        <f>UPPER('[1]INFO SHEET'!C125)</f>
        <v>HOME UNLIMITED STEELS AVE</v>
      </c>
    </row>
    <row r="124" spans="1:1" ht="15.75" x14ac:dyDescent="0.25">
      <c r="A124" s="164" t="str">
        <f>UPPER('[1]INFO SHEET'!C126)</f>
        <v xml:space="preserve">HORNPAYNE HOME HARDWARE </v>
      </c>
    </row>
    <row r="125" spans="1:1" ht="15.75" x14ac:dyDescent="0.25">
      <c r="A125" s="164" t="str">
        <f>UPPER('[1]INFO SHEET'!C127)</f>
        <v>HUMBOLDT HARDWARE BUILDING CENTER LTD.</v>
      </c>
    </row>
    <row r="126" spans="1:1" ht="15.75" x14ac:dyDescent="0.25">
      <c r="A126" s="164" t="str">
        <f>UPPER('[1]INFO SHEET'!C128)</f>
        <v>HYDE PARK PLUMBING</v>
      </c>
    </row>
    <row r="127" spans="1:1" ht="15.75" x14ac:dyDescent="0.25">
      <c r="A127" s="164" t="str">
        <f>UPPER('[1]INFO SHEET'!C129)</f>
        <v>IMPERIAL FLOORING &amp; BATH LTD.</v>
      </c>
    </row>
    <row r="128" spans="1:1" ht="15.75" x14ac:dyDescent="0.25">
      <c r="A128" s="164" t="str">
        <f>UPPER('[1]INFO SHEET'!C130)</f>
        <v>INVERNESS DESIGN BUILD GROUP LTD.</v>
      </c>
    </row>
    <row r="129" spans="1:1" ht="15.75" x14ac:dyDescent="0.25">
      <c r="A129" s="164" t="str">
        <f>UPPER('[1]INFO SHEET'!C131)</f>
        <v>J.M MCDONALD LUMBER LIMITED</v>
      </c>
    </row>
    <row r="130" spans="1:1" ht="15.75" x14ac:dyDescent="0.25">
      <c r="A130" s="164" t="str">
        <f>UPPER('[1]INFO SHEET'!C132)</f>
        <v xml:space="preserve">JACKMAN'S HC </v>
      </c>
    </row>
    <row r="131" spans="1:1" ht="15.75" x14ac:dyDescent="0.25">
      <c r="A131" s="164" t="str">
        <f>UPPER('[1]INFO SHEET'!C133)</f>
        <v xml:space="preserve">JEAN'S HOME HARDWARE </v>
      </c>
    </row>
    <row r="132" spans="1:1" ht="15.75" x14ac:dyDescent="0.25">
      <c r="A132" s="164" t="str">
        <f>UPPER('[1]INFO SHEET'!C134)</f>
        <v>JUDD'S HOME HARDWARE</v>
      </c>
    </row>
    <row r="133" spans="1:1" ht="15.75" x14ac:dyDescent="0.25">
      <c r="A133" s="164" t="str">
        <f>UPPER('[1]INFO SHEET'!C135)</f>
        <v>KALA'S HOME HARDWARE</v>
      </c>
    </row>
    <row r="134" spans="1:1" ht="15.75" x14ac:dyDescent="0.25">
      <c r="A134" s="164" t="str">
        <f>UPPER('[1]INFO SHEET'!C136)</f>
        <v>KEMPTVILLE BUILDING CENTRE</v>
      </c>
    </row>
    <row r="135" spans="1:1" ht="15.75" x14ac:dyDescent="0.25">
      <c r="A135" s="164" t="str">
        <f>UPPER('[1]INFO SHEET'!C137)</f>
        <v>KEN WILBUR</v>
      </c>
    </row>
    <row r="136" spans="1:1" ht="15.75" x14ac:dyDescent="0.25">
      <c r="A136" s="164" t="str">
        <f>UPPER('[1]INFO SHEET'!C138)</f>
        <v>KIDD'S HHBC</v>
      </c>
    </row>
    <row r="137" spans="1:1" ht="15.75" x14ac:dyDescent="0.25">
      <c r="A137" s="164" t="str">
        <f>UPPER('[1]INFO SHEET'!C139)</f>
        <v>KINCARDINE HOME HARDWARE</v>
      </c>
    </row>
    <row r="138" spans="1:1" ht="15.75" x14ac:dyDescent="0.25">
      <c r="A138" s="164" t="str">
        <f>UPPER('[1]INFO SHEET'!C140)</f>
        <v>KINCARDINE TIM-BR.MART</v>
      </c>
    </row>
    <row r="139" spans="1:1" ht="15.75" x14ac:dyDescent="0.25">
      <c r="A139" s="164" t="str">
        <f>UPPER('[1]INFO SHEET'!C141)</f>
        <v xml:space="preserve">KINDERSLEY HHBC </v>
      </c>
    </row>
    <row r="140" spans="1:1" ht="15.75" x14ac:dyDescent="0.25">
      <c r="A140" s="164" t="str">
        <f>UPPER('[1]INFO SHEET'!C142)</f>
        <v>KITCHEN STUDIO</v>
      </c>
    </row>
    <row r="141" spans="1:1" ht="15.75" x14ac:dyDescent="0.25">
      <c r="A141" s="164" t="str">
        <f>UPPER('[1]INFO SHEET'!C143)</f>
        <v>KNOWLES PLUMBING</v>
      </c>
    </row>
    <row r="142" spans="1:1" ht="15.75" x14ac:dyDescent="0.25">
      <c r="A142" s="164" t="str">
        <f>UPPER('[1]INFO SHEET'!C144)</f>
        <v>KOLANI KITCHEN &amp; BATH INC. OAKVILLE</v>
      </c>
    </row>
    <row r="143" spans="1:1" ht="15.75" x14ac:dyDescent="0.25">
      <c r="A143" s="164" t="str">
        <f>UPPER('[1]INFO SHEET'!C145)</f>
        <v>KOLANI KITCHEN &amp; BATH INC. -WOODBRIDGE</v>
      </c>
    </row>
    <row r="144" spans="1:1" ht="15.75" x14ac:dyDescent="0.25">
      <c r="A144" s="164" t="str">
        <f>UPPER('[1]INFO SHEET'!C146)</f>
        <v>KOLANI KITHEN &amp; BATH INC. CONCORD</v>
      </c>
    </row>
    <row r="145" spans="1:1" ht="15.75" x14ac:dyDescent="0.25">
      <c r="A145" s="164" t="str">
        <f>UPPER('[1]INFO SHEET'!C147)</f>
        <v>LA CRETE H H B C</v>
      </c>
    </row>
    <row r="146" spans="1:1" ht="15.75" x14ac:dyDescent="0.25">
      <c r="A146" s="164" t="str">
        <f>UPPER('[1]INFO SHEET'!C148)</f>
        <v>LA CUSINE KITCHEN CABINETS</v>
      </c>
    </row>
    <row r="147" spans="1:1" ht="15.75" x14ac:dyDescent="0.25">
      <c r="A147" s="164" t="str">
        <f>UPPER('[1]INFO SHEET'!C149)</f>
        <v>LAKESIDE HH STORE</v>
      </c>
    </row>
    <row r="148" spans="1:1" ht="15.75" x14ac:dyDescent="0.25">
      <c r="A148" s="164" t="str">
        <f>UPPER('[1]INFO SHEET'!C150)</f>
        <v xml:space="preserve">LAMPERT BATH LINERS PLUS </v>
      </c>
    </row>
    <row r="149" spans="1:1" ht="15.75" x14ac:dyDescent="0.25">
      <c r="A149" s="164" t="str">
        <f>UPPER('[1]INFO SHEET'!C151)</f>
        <v>LATITUDE</v>
      </c>
    </row>
    <row r="150" spans="1:1" ht="15.75" x14ac:dyDescent="0.25">
      <c r="A150" s="164" t="str">
        <f>UPPER('[1]INFO SHEET'!C152)</f>
        <v>LEAMINGTON HBC STORE</v>
      </c>
    </row>
    <row r="151" spans="1:1" ht="15.75" x14ac:dyDescent="0.25">
      <c r="A151" s="164" t="str">
        <f>UPPER('[1]INFO SHEET'!C153)</f>
        <v>LONDON BATH CENTER</v>
      </c>
    </row>
    <row r="152" spans="1:1" ht="15.75" x14ac:dyDescent="0.25">
      <c r="A152" s="164" t="str">
        <f>UPPER('[1]INFO SHEET'!C154)</f>
        <v>LONGFORD INTERNATIONAL LTD</v>
      </c>
    </row>
    <row r="153" spans="1:1" ht="15.75" x14ac:dyDescent="0.25">
      <c r="A153" s="164" t="str">
        <f>UPPER('[1]INFO SHEET'!C155)</f>
        <v>LUHBERTERIA HHBC</v>
      </c>
    </row>
    <row r="154" spans="1:1" ht="15.75" x14ac:dyDescent="0.25">
      <c r="A154" s="164" t="str">
        <f>UPPER('[1]INFO SHEET'!C156)</f>
        <v>LUMBERJACK HH</v>
      </c>
    </row>
    <row r="155" spans="1:1" ht="15.75" x14ac:dyDescent="0.25">
      <c r="A155" s="164" t="str">
        <f>UPPER('[1]INFO SHEET'!C157)</f>
        <v>LUMBERLAND NORTH INC.</v>
      </c>
    </row>
    <row r="156" spans="1:1" ht="15.75" x14ac:dyDescent="0.25">
      <c r="A156" s="164" t="str">
        <f>UPPER('[1]INFO SHEET'!C158)</f>
        <v>LUXURY  BATH &amp; TILE CENTRE</v>
      </c>
    </row>
    <row r="157" spans="1:1" ht="15.75" x14ac:dyDescent="0.25">
      <c r="A157" s="164" t="str">
        <f>UPPER('[1]INFO SHEET'!C159)</f>
        <v>MANITOWANING MILL HBC</v>
      </c>
    </row>
    <row r="158" spans="1:1" ht="15.75" x14ac:dyDescent="0.25">
      <c r="A158" s="164" t="str">
        <f>UPPER('[1]INFO SHEET'!C160)</f>
        <v>MARATHON H H B C</v>
      </c>
    </row>
    <row r="159" spans="1:1" ht="15.75" x14ac:dyDescent="0.25">
      <c r="A159" s="164" t="str">
        <f>UPPER('[1]INFO SHEET'!C161)</f>
        <v xml:space="preserve">MAR-SPAN HHBC </v>
      </c>
    </row>
    <row r="160" spans="1:1" ht="15.75" x14ac:dyDescent="0.25">
      <c r="A160" s="164" t="str">
        <f>UPPER('[1]INFO SHEET'!C162)</f>
        <v xml:space="preserve">MCDONALD HHBC </v>
      </c>
    </row>
    <row r="161" spans="1:1" ht="15.75" x14ac:dyDescent="0.25">
      <c r="A161" s="164" t="str">
        <f>UPPER('[1]INFO SHEET'!C163)</f>
        <v>MCNABB LUMBER CO. LTD</v>
      </c>
    </row>
    <row r="162" spans="1:1" ht="15.75" x14ac:dyDescent="0.25">
      <c r="A162" s="164" t="str">
        <f>UPPER('[1]INFO SHEET'!C164)</f>
        <v xml:space="preserve">MCNAUGHTONS HHBC </v>
      </c>
    </row>
    <row r="163" spans="1:1" ht="15.75" x14ac:dyDescent="0.25">
      <c r="A163" s="164" t="str">
        <f>UPPER('[1]INFO SHEET'!C165)</f>
        <v>MERRETT HHBC</v>
      </c>
    </row>
    <row r="164" spans="1:1" ht="15.75" x14ac:dyDescent="0.25">
      <c r="A164" s="164" t="str">
        <f>UPPER('[1]INFO SHEET'!C166)</f>
        <v>METRO H B C</v>
      </c>
    </row>
    <row r="165" spans="1:1" ht="15.75" x14ac:dyDescent="0.25">
      <c r="A165" s="164" t="str">
        <f>UPPER('[1]INFO SHEET'!C167)</f>
        <v>METRO HOME BUILDING CENTER</v>
      </c>
    </row>
    <row r="166" spans="1:1" ht="15.75" x14ac:dyDescent="0.25">
      <c r="A166" s="164" t="str">
        <f>UPPER('[1]INFO SHEET'!C168)</f>
        <v>METRO LUMBER  HOME HARDWARE</v>
      </c>
    </row>
    <row r="167" spans="1:1" ht="15.75" x14ac:dyDescent="0.25">
      <c r="A167" s="164" t="str">
        <f>UPPER('[1]INFO SHEET'!C169)</f>
        <v>MIDLAND H B C</v>
      </c>
    </row>
    <row r="168" spans="1:1" ht="15.75" x14ac:dyDescent="0.25">
      <c r="A168" s="164" t="str">
        <f>UPPER('[1]INFO SHEET'!C170)</f>
        <v>MILLER LAKE TIM-BR. MART</v>
      </c>
    </row>
    <row r="169" spans="1:1" ht="15.75" x14ac:dyDescent="0.25">
      <c r="A169" s="164" t="str">
        <f>UPPER('[1]INFO SHEET'!C171)</f>
        <v>MILLERS HOME HARDWARE CNTR</v>
      </c>
    </row>
    <row r="170" spans="1:1" ht="15.75" x14ac:dyDescent="0.25">
      <c r="A170" s="164" t="str">
        <f>UPPER('[1]INFO SHEET'!C172)</f>
        <v>MILTON HOME HARWARE</v>
      </c>
    </row>
    <row r="171" spans="1:1" ht="15.75" x14ac:dyDescent="0.25">
      <c r="A171" s="164" t="str">
        <f>UPPER('[1]INFO SHEET'!C173)</f>
        <v>MOFFAT &amp; POWELL LONDON</v>
      </c>
    </row>
    <row r="172" spans="1:1" ht="15.75" x14ac:dyDescent="0.25">
      <c r="A172" s="164" t="str">
        <f>UPPER('[1]INFO SHEET'!C174)</f>
        <v xml:space="preserve">MOFFAT &amp; POWELL MITCHELL </v>
      </c>
    </row>
    <row r="173" spans="1:1" ht="15.75" x14ac:dyDescent="0.25">
      <c r="A173" s="164" t="str">
        <f>UPPER('[1]INFO SHEET'!C175)</f>
        <v>MOFFAT &amp; POWELL STRATHROY</v>
      </c>
    </row>
    <row r="174" spans="1:1" ht="15.75" x14ac:dyDescent="0.25">
      <c r="A174" s="164" t="str">
        <f>UPPER('[1]INFO SHEET'!C176)</f>
        <v>MOFFAT AND POWELL - 05 EXETER</v>
      </c>
    </row>
    <row r="175" spans="1:1" ht="15.75" x14ac:dyDescent="0.25">
      <c r="A175" s="164" t="str">
        <f>UPPER('[1]INFO SHEET'!C177)</f>
        <v>MOUNT ALBERT H H C</v>
      </c>
    </row>
    <row r="176" spans="1:1" ht="15.75" x14ac:dyDescent="0.25">
      <c r="A176" s="164" t="str">
        <f>UPPER('[1]INFO SHEET'!C178)</f>
        <v>MR. TONY</v>
      </c>
    </row>
    <row r="177" spans="1:1" ht="15.75" x14ac:dyDescent="0.25">
      <c r="A177" s="164" t="str">
        <f>UPPER('[1]INFO SHEET'!C179)</f>
        <v>MS.DEBI</v>
      </c>
    </row>
    <row r="178" spans="1:1" ht="15.75" x14ac:dyDescent="0.25">
      <c r="A178" s="164" t="str">
        <f>UPPER('[1]INFO SHEET'!C180)</f>
        <v>MUIRS HOME IMPROVEMENT</v>
      </c>
    </row>
    <row r="179" spans="1:1" ht="15.75" x14ac:dyDescent="0.25">
      <c r="A179" s="164" t="str">
        <f>UPPER('[1]INFO SHEET'!C181)</f>
        <v>MYRNA P.LEE</v>
      </c>
    </row>
    <row r="180" spans="1:1" ht="15.75" x14ac:dyDescent="0.25">
      <c r="A180" s="164" t="str">
        <f>UPPER('[1]INFO SHEET'!C182)</f>
        <v xml:space="preserve">NAYLOR'S KITCHEN </v>
      </c>
    </row>
    <row r="181" spans="1:1" ht="15.75" x14ac:dyDescent="0.25">
      <c r="A181" s="164" t="str">
        <f>UPPER('[1]INFO SHEET'!C183)</f>
        <v>NEW CANADIANS LUMBER HBC</v>
      </c>
    </row>
    <row r="182" spans="1:1" ht="15.75" x14ac:dyDescent="0.25">
      <c r="A182" s="164" t="str">
        <f>UPPER('[1]INFO SHEET'!C184)</f>
        <v>NEW HAMBURG HH</v>
      </c>
    </row>
    <row r="183" spans="1:1" ht="15.75" x14ac:dyDescent="0.25">
      <c r="A183" s="164" t="str">
        <f>UPPER('[1]INFO SHEET'!C185)</f>
        <v>NEWMARKET HOME HARDWARE</v>
      </c>
    </row>
    <row r="184" spans="1:1" ht="15.75" x14ac:dyDescent="0.25">
      <c r="A184" s="164" t="str">
        <f>UPPER('[1]INFO SHEET'!C186)</f>
        <v xml:space="preserve">NORTH WEST LUMBER CO H.H. </v>
      </c>
    </row>
    <row r="185" spans="1:1" ht="15.75" x14ac:dyDescent="0.25">
      <c r="A185" s="164" t="str">
        <f>UPPER('[1]INFO SHEET'!C187)</f>
        <v>NORVAL PLUMBING CENTER INC</v>
      </c>
    </row>
    <row r="186" spans="1:1" ht="15.75" x14ac:dyDescent="0.25">
      <c r="A186" s="164" t="str">
        <f>UPPER('[1]INFO SHEET'!C188)</f>
        <v>NYKAMP H H  B C</v>
      </c>
    </row>
    <row r="187" spans="1:1" ht="15.75" x14ac:dyDescent="0.25">
      <c r="A187" s="164" t="str">
        <f>UPPER('[1]INFO SHEET'!C189)</f>
        <v>OAK RIDGE HILL HH</v>
      </c>
    </row>
    <row r="188" spans="1:1" ht="15.75" x14ac:dyDescent="0.25">
      <c r="A188" s="164" t="str">
        <f>UPPER('[1]INFO SHEET'!C190)</f>
        <v>ORILLIA H B C</v>
      </c>
    </row>
    <row r="189" spans="1:1" ht="15.75" x14ac:dyDescent="0.25">
      <c r="A189" s="164" t="str">
        <f>UPPER('[1]INFO SHEET'!C191)</f>
        <v>ORLEANS HOME HARDWARE</v>
      </c>
    </row>
    <row r="190" spans="1:1" ht="15.75" x14ac:dyDescent="0.25">
      <c r="A190" s="164" t="str">
        <f>UPPER('[1]INFO SHEET'!C192)</f>
        <v>OSHAWA WEST HOME HARDWARE</v>
      </c>
    </row>
    <row r="191" spans="1:1" ht="15.75" x14ac:dyDescent="0.25">
      <c r="A191" s="164" t="str">
        <f>UPPER('[1]INFO SHEET'!C193)</f>
        <v>PALMER H H B C</v>
      </c>
    </row>
    <row r="192" spans="1:1" ht="15.75" x14ac:dyDescent="0.25">
      <c r="A192" s="164" t="str">
        <f>UPPER('[1]INFO SHEET'!C194)</f>
        <v>PARIS H B C</v>
      </c>
    </row>
    <row r="193" spans="1:1" ht="15.75" x14ac:dyDescent="0.25">
      <c r="A193" s="164" t="str">
        <f>UPPER('[1]INFO SHEET'!C195)</f>
        <v xml:space="preserve">PAYZANT HHBC </v>
      </c>
    </row>
    <row r="194" spans="1:1" ht="15.75" x14ac:dyDescent="0.25">
      <c r="A194" s="164" t="str">
        <f>UPPER('[1]INFO SHEET'!C196)</f>
        <v>PENETANG HOME HARDWARE</v>
      </c>
    </row>
    <row r="195" spans="1:1" ht="15.75" x14ac:dyDescent="0.25">
      <c r="A195" s="164" t="str">
        <f>UPPER('[1]INFO SHEET'!C197)</f>
        <v>PENNER BUILDING CENTRE</v>
      </c>
    </row>
    <row r="196" spans="1:1" ht="15.75" x14ac:dyDescent="0.25">
      <c r="A196" s="164" t="str">
        <f>UPPER('[1]INFO SHEET'!C198)</f>
        <v>PETROLIA HOME HARDWARE</v>
      </c>
    </row>
    <row r="197" spans="1:1" ht="15.75" x14ac:dyDescent="0.25">
      <c r="A197" s="164" t="str">
        <f>UPPER('[1]INFO SHEET'!C199)</f>
        <v>PICTON HOME HARDWARE</v>
      </c>
    </row>
    <row r="198" spans="1:1" ht="15.75" x14ac:dyDescent="0.25">
      <c r="A198" s="164" t="str">
        <f>UPPER('[1]INFO SHEET'!C200)</f>
        <v>PLATINUM KITCHEN, BATHS &amp; BEYOND</v>
      </c>
    </row>
    <row r="199" spans="1:1" ht="15.75" x14ac:dyDescent="0.25">
      <c r="A199" s="164" t="str">
        <f>UPPER('[1]INFO SHEET'!C201)</f>
        <v>PLAZA - H H S</v>
      </c>
    </row>
    <row r="200" spans="1:1" ht="15.75" x14ac:dyDescent="0.25">
      <c r="A200" s="164" t="str">
        <f>UPPER('[1]INFO SHEET'!C202)</f>
        <v>PLUMBING &amp; PARTS</v>
      </c>
    </row>
    <row r="201" spans="1:1" ht="15.75" x14ac:dyDescent="0.25">
      <c r="A201" s="164" t="str">
        <f>UPPER('[1]INFO SHEET'!C203)</f>
        <v>PLUMBING CENTRE</v>
      </c>
    </row>
    <row r="202" spans="1:1" ht="15.75" x14ac:dyDescent="0.25">
      <c r="A202" s="164" t="str">
        <f>UPPER('[1]INFO SHEET'!C204)</f>
        <v>PLUMBING HARDWARE PLUS</v>
      </c>
    </row>
    <row r="203" spans="1:1" ht="15.75" x14ac:dyDescent="0.25">
      <c r="A203" s="164" t="str">
        <f>UPPER('[1]INFO SHEET'!C205)</f>
        <v>PLUMBING MART</v>
      </c>
    </row>
    <row r="204" spans="1:1" ht="15.75" x14ac:dyDescent="0.25">
      <c r="A204" s="164" t="str">
        <f>UPPER('[1]INFO SHEET'!C206)</f>
        <v>PLUMBING PLUS</v>
      </c>
    </row>
    <row r="205" spans="1:1" ht="15.75" x14ac:dyDescent="0.25">
      <c r="A205" s="164" t="str">
        <f>UPPER('[1]INFO SHEET'!C207)</f>
        <v>PLUMBING SUPPLY DIVISION OF ELKA INDUSTRIES INC.</v>
      </c>
    </row>
    <row r="206" spans="1:1" ht="15.75" x14ac:dyDescent="0.25">
      <c r="A206" s="164" t="str">
        <f>UPPER('[1]INFO SHEET'!C208)</f>
        <v xml:space="preserve">PLUMBING WAREHOUSE - BRAMPTON </v>
      </c>
    </row>
    <row r="207" spans="1:1" ht="15.75" x14ac:dyDescent="0.25">
      <c r="A207" s="164" t="str">
        <f>UPPER('[1]INFO SHEET'!C209)</f>
        <v>PLUMBING WAREHOUSE - SUDBURY</v>
      </c>
    </row>
    <row r="208" spans="1:1" ht="15.75" x14ac:dyDescent="0.25">
      <c r="A208" s="164" t="str">
        <f>UPPER('[1]INFO SHEET'!C210)</f>
        <v>PLUMBING WAREHOUSE BATH &amp; KITCHEN</v>
      </c>
    </row>
    <row r="209" spans="1:1" ht="15.75" x14ac:dyDescent="0.25">
      <c r="A209" s="164" t="str">
        <f>UPPER('[1]INFO SHEET'!C211)</f>
        <v>PLUMBPRO SUPPLIES</v>
      </c>
    </row>
    <row r="210" spans="1:1" ht="15.75" x14ac:dyDescent="0.25">
      <c r="A210" s="164" t="str">
        <f>UPPER('[1]INFO SHEET'!C212)</f>
        <v>PORT- C H H B C</v>
      </c>
    </row>
    <row r="211" spans="1:1" ht="15.75" x14ac:dyDescent="0.25">
      <c r="A211" s="164" t="str">
        <f>UPPER('[1]INFO SHEET'!C213)</f>
        <v>PORT ELGIN- H H B C</v>
      </c>
    </row>
    <row r="212" spans="1:1" ht="15.75" x14ac:dyDescent="0.25">
      <c r="A212" s="164" t="str">
        <f>UPPER('[1]INFO SHEET'!C214)</f>
        <v>PORT STANLEY HOME HARDWARE</v>
      </c>
    </row>
    <row r="213" spans="1:1" ht="15.75" x14ac:dyDescent="0.25">
      <c r="A213" s="164" t="str">
        <f>UPPER('[1]INFO SHEET'!C215)</f>
        <v>POUNDER TIM BR MART</v>
      </c>
    </row>
    <row r="214" spans="1:1" ht="15.75" x14ac:dyDescent="0.25">
      <c r="A214" s="164" t="str">
        <f>UPPER('[1]INFO SHEET'!C216)</f>
        <v>POWELL PLUMBING SUPPLY LTD</v>
      </c>
    </row>
    <row r="215" spans="1:1" ht="15.75" x14ac:dyDescent="0.25">
      <c r="A215" s="164" t="str">
        <f>UPPER('[1]INFO SHEET'!C217)</f>
        <v>RENO WOW</v>
      </c>
    </row>
    <row r="216" spans="1:1" ht="15.75" x14ac:dyDescent="0.25">
      <c r="A216" s="164" t="str">
        <f>UPPER('[1]INFO SHEET'!C218)</f>
        <v xml:space="preserve">ROCKY HARBOUR HHBC </v>
      </c>
    </row>
    <row r="217" spans="1:1" ht="15.75" x14ac:dyDescent="0.25">
      <c r="A217" s="164" t="str">
        <f>UPPER('[1]INFO SHEET'!C219)</f>
        <v xml:space="preserve">ROCKY MOUNTAIN HOUSE HHBC </v>
      </c>
    </row>
    <row r="218" spans="1:1" ht="15.75" x14ac:dyDescent="0.25">
      <c r="A218" s="164" t="str">
        <f>UPPER('[1]INFO SHEET'!C220)</f>
        <v>ROLSTON- H B C S</v>
      </c>
    </row>
    <row r="219" spans="1:1" ht="15.75" x14ac:dyDescent="0.25">
      <c r="A219" s="164" t="str">
        <f>UPPER('[1]INFO SHEET'!C221)</f>
        <v>RONA BUILDING CENTRE MITCHELL'S</v>
      </c>
    </row>
    <row r="220" spans="1:1" ht="15.75" x14ac:dyDescent="0.25">
      <c r="A220" s="164" t="str">
        <f>UPPER('[1]INFO SHEET'!C222)</f>
        <v>SALMON ARM HBC</v>
      </c>
    </row>
    <row r="221" spans="1:1" ht="15.75" x14ac:dyDescent="0.25">
      <c r="A221" s="164" t="str">
        <f>UPPER('[1]INFO SHEET'!C223)</f>
        <v>SCHELL LUMBER HBC</v>
      </c>
    </row>
    <row r="222" spans="1:1" ht="15.75" x14ac:dyDescent="0.25">
      <c r="A222" s="164" t="str">
        <f>UPPER('[1]INFO SHEET'!C224)</f>
        <v>SCHILLING HBC STORE</v>
      </c>
    </row>
    <row r="223" spans="1:1" ht="15.75" x14ac:dyDescent="0.25">
      <c r="A223" s="164" t="str">
        <f>UPPER('[1]INFO SHEET'!C225)</f>
        <v>SCOTIAN HOMES - ENFIELD HOME HARDWARE</v>
      </c>
    </row>
    <row r="224" spans="1:1" ht="15.75" x14ac:dyDescent="0.25">
      <c r="A224" s="164" t="str">
        <f>UPPER('[1]INFO SHEET'!C226)</f>
        <v xml:space="preserve">SHEAVES HOME HARDWARE </v>
      </c>
    </row>
    <row r="225" spans="1:1" ht="15.75" x14ac:dyDescent="0.25">
      <c r="A225" s="164" t="str">
        <f>UPPER('[1]INFO SHEET'!C227)</f>
        <v>SIMCOE HOME HARDWARE</v>
      </c>
    </row>
    <row r="226" spans="1:1" ht="15.75" x14ac:dyDescent="0.25">
      <c r="A226" s="164" t="str">
        <f>UPPER('[1]INFO SHEET'!C228)</f>
        <v>SISIBOO HOME HARDWARE</v>
      </c>
    </row>
    <row r="227" spans="1:1" ht="15.75" x14ac:dyDescent="0.25">
      <c r="A227" s="164" t="str">
        <f>UPPER('[1]INFO SHEET'!C229)</f>
        <v xml:space="preserve">SMITH &amp; HLADEL HBC STORE </v>
      </c>
    </row>
    <row r="228" spans="1:1" ht="15.75" x14ac:dyDescent="0.25">
      <c r="A228" s="164" t="str">
        <f>UPPER('[1]INFO SHEET'!C230)</f>
        <v>SMITTY'S HOME HARDWARE</v>
      </c>
    </row>
    <row r="229" spans="1:1" ht="15.75" x14ac:dyDescent="0.25">
      <c r="A229" s="164" t="str">
        <f>UPPER('[1]INFO SHEET'!C231)</f>
        <v>STAMFORD HOME HARDWARE</v>
      </c>
    </row>
    <row r="230" spans="1:1" ht="15.75" x14ac:dyDescent="0.25">
      <c r="A230" s="164" t="str">
        <f>UPPER('[1]INFO SHEET'!C232)</f>
        <v xml:space="preserve">STRATFORD HHBC </v>
      </c>
    </row>
    <row r="231" spans="1:1" ht="15.75" x14ac:dyDescent="0.25">
      <c r="A231" s="164" t="str">
        <f>UPPER('[1]INFO SHEET'!C233)</f>
        <v>STRATHROY H H B C</v>
      </c>
    </row>
    <row r="232" spans="1:1" ht="15.75" x14ac:dyDescent="0.25">
      <c r="A232" s="164" t="str">
        <f>UPPER('[1]INFO SHEET'!C234)</f>
        <v xml:space="preserve">STURGEON  FALLS H H B  C </v>
      </c>
    </row>
    <row r="233" spans="1:1" ht="15.75" x14ac:dyDescent="0.25">
      <c r="A233" s="164" t="str">
        <f>UPPER('[1]INFO SHEET'!C235)</f>
        <v>SUTTON HOME HARDWARE</v>
      </c>
    </row>
    <row r="234" spans="1:1" ht="15.75" x14ac:dyDescent="0.25">
      <c r="A234" s="164" t="str">
        <f>UPPER('[1]INFO SHEET'!C236)</f>
        <v>TAPS &amp; STONE KITCHEN &amp; BATH BOUTIQUE</v>
      </c>
    </row>
    <row r="235" spans="1:1" ht="15.75" x14ac:dyDescent="0.25">
      <c r="A235" s="164" t="str">
        <f>UPPER('[1]INFO SHEET'!C237)</f>
        <v>TAPS AND TUBS KITCHEN &amp; BATH STUDIO</v>
      </c>
    </row>
    <row r="236" spans="1:1" ht="15.75" x14ac:dyDescent="0.25">
      <c r="A236" s="164" t="str">
        <f>UPPER('[1]INFO SHEET'!C238)</f>
        <v>TAPWORKS KITCHEN &amp; BATH (SCARBOROUGH)</v>
      </c>
    </row>
    <row r="237" spans="1:1" ht="15.75" x14ac:dyDescent="0.25">
      <c r="A237" s="164" t="str">
        <f>UPPER('[1]INFO SHEET'!C239)</f>
        <v>TAPWORKS KITCHEN &amp; BATH LTD (OAKVILLE)</v>
      </c>
    </row>
    <row r="238" spans="1:1" ht="15.75" x14ac:dyDescent="0.25">
      <c r="A238" s="164" t="str">
        <f>UPPER('[1]INFO SHEET'!C240)</f>
        <v>THE ELECTRICAL &amp; PLUMBING STORE</v>
      </c>
    </row>
    <row r="239" spans="1:1" ht="15.75" x14ac:dyDescent="0.25">
      <c r="A239" s="164" t="str">
        <f>UPPER('[1]INFO SHEET'!C241)</f>
        <v>THE NEW STURGEON BUILDERS HHBC</v>
      </c>
    </row>
    <row r="240" spans="1:1" ht="15.75" x14ac:dyDescent="0.25">
      <c r="A240" s="164" t="str">
        <f>UPPER('[1]INFO SHEET'!C242)</f>
        <v>THE WORLD OF PLUMBING</v>
      </c>
    </row>
    <row r="241" spans="1:1" ht="15.75" x14ac:dyDescent="0.25">
      <c r="A241" s="164" t="str">
        <f>UPPER('[1]INFO SHEET'!C243)</f>
        <v xml:space="preserve">THOMAS HARDWARE </v>
      </c>
    </row>
    <row r="242" spans="1:1" ht="15.75" x14ac:dyDescent="0.25">
      <c r="A242" s="164" t="str">
        <f>UPPER('[1]INFO SHEET'!C244)</f>
        <v>THOMPSON HBC</v>
      </c>
    </row>
    <row r="243" spans="1:1" ht="15.75" x14ac:dyDescent="0.25">
      <c r="A243" s="164" t="str">
        <f>UPPER('[1]INFO SHEET'!C245)</f>
        <v>THORNBURY HHBC</v>
      </c>
    </row>
    <row r="244" spans="1:1" ht="15.75" x14ac:dyDescent="0.25">
      <c r="A244" s="164" t="str">
        <f>UPPER('[1]INFO SHEET'!C246)</f>
        <v>TILBURY HOME HARDWARE</v>
      </c>
    </row>
    <row r="245" spans="1:1" ht="15.75" x14ac:dyDescent="0.25">
      <c r="A245" s="164" t="str">
        <f>UPPER('[1]INFO SHEET'!C247)</f>
        <v>TILE TECH FLOOR &amp; BATH SOLUTIONS INC.</v>
      </c>
    </row>
    <row r="246" spans="1:1" ht="15.75" x14ac:dyDescent="0.25">
      <c r="A246" s="164" t="str">
        <f>UPPER('[1]INFO SHEET'!C248)</f>
        <v>TIMBERLAND H H B C</v>
      </c>
    </row>
    <row r="247" spans="1:1" ht="15.75" x14ac:dyDescent="0.25">
      <c r="A247" s="164" t="str">
        <f>UPPER('[1]INFO SHEET'!C249)</f>
        <v>TOTTENHAM HH</v>
      </c>
    </row>
    <row r="248" spans="1:1" ht="15.75" x14ac:dyDescent="0.25">
      <c r="A248" s="164" t="str">
        <f>UPPER('[1]INFO SHEET'!C250)</f>
        <v>TOWN &amp; COUNTRY LUMBER</v>
      </c>
    </row>
    <row r="249" spans="1:1" ht="15.75" x14ac:dyDescent="0.25">
      <c r="A249" s="164" t="str">
        <f>UPPER('[1]INFO SHEET'!C251)</f>
        <v>TRENTON H H B C</v>
      </c>
    </row>
    <row r="250" spans="1:1" ht="15.75" x14ac:dyDescent="0.25">
      <c r="A250" s="164" t="str">
        <f>UPPER('[1]INFO SHEET'!C252)</f>
        <v xml:space="preserve">UNITED LUMBER - GEORGETOWN </v>
      </c>
    </row>
    <row r="251" spans="1:1" ht="15.75" x14ac:dyDescent="0.25">
      <c r="A251" s="164" t="str">
        <f>UPPER('[1]INFO SHEET'!C253)</f>
        <v>UNITED LUMBER -BOLTON</v>
      </c>
    </row>
    <row r="252" spans="1:1" ht="15.75" x14ac:dyDescent="0.25">
      <c r="A252" s="164" t="str">
        <f>UPPER('[1]INFO SHEET'!C254)</f>
        <v xml:space="preserve">VAL CARON HOME BUILDING CENTRE </v>
      </c>
    </row>
    <row r="253" spans="1:1" ht="15.75" x14ac:dyDescent="0.25">
      <c r="A253" s="164" t="str">
        <f>UPPER('[1]INFO SHEET'!C255)</f>
        <v xml:space="preserve">  VAL CARON HOME HARDWARE</v>
      </c>
    </row>
    <row r="254" spans="1:1" ht="15.75" x14ac:dyDescent="0.25">
      <c r="A254" s="164" t="str">
        <f>UPPER('[1]INFO SHEET'!C256)</f>
        <v xml:space="preserve">VERNON HBC </v>
      </c>
    </row>
    <row r="255" spans="1:1" ht="15.75" x14ac:dyDescent="0.25">
      <c r="A255" s="164" t="str">
        <f>UPPER('[1]INFO SHEET'!C257)</f>
        <v>W. FILSINGER &amp; SONS</v>
      </c>
    </row>
    <row r="256" spans="1:1" ht="15.75" x14ac:dyDescent="0.25">
      <c r="A256" s="164" t="str">
        <f>UPPER('[1]INFO SHEET'!C258)</f>
        <v>W.P.WALSH LIMITED</v>
      </c>
    </row>
    <row r="257" spans="1:1" ht="15.75" x14ac:dyDescent="0.25">
      <c r="A257" s="164" t="str">
        <f>UPPER('[1]INFO SHEET'!C259)</f>
        <v>WAITS</v>
      </c>
    </row>
    <row r="258" spans="1:1" ht="15.75" x14ac:dyDescent="0.25">
      <c r="A258" s="164" t="str">
        <f>UPPER('[1]INFO SHEET'!C260)</f>
        <v>WAIT'S BATHROOM PLUS LTD.</v>
      </c>
    </row>
    <row r="259" spans="1:1" ht="15.75" x14ac:dyDescent="0.25">
      <c r="A259" s="164" t="str">
        <f>UPPER('[1]INFO SHEET'!C261)</f>
        <v>WALKERS H H</v>
      </c>
    </row>
    <row r="260" spans="1:1" ht="15.75" x14ac:dyDescent="0.25">
      <c r="A260" s="164" t="str">
        <f>UPPER('[1]INFO SHEET'!C262)</f>
        <v>WATSONS HHBC</v>
      </c>
    </row>
    <row r="261" spans="1:1" ht="15.75" x14ac:dyDescent="0.25">
      <c r="A261" s="164" t="str">
        <f>UPPER('[1]INFO SHEET'!C263)</f>
        <v xml:space="preserve">WELLESLEY HOME CENTRE </v>
      </c>
    </row>
    <row r="262" spans="1:1" ht="15.75" x14ac:dyDescent="0.25">
      <c r="A262" s="164" t="str">
        <f>UPPER('[1]INFO SHEET'!C264)</f>
        <v xml:space="preserve"> WEST'S DEPARTMENT STORE LTD. HH </v>
      </c>
    </row>
    <row r="263" spans="1:1" ht="15.75" x14ac:dyDescent="0.25">
      <c r="A263" s="164" t="str">
        <f>UPPER('[1]INFO SHEET'!C265)</f>
        <v xml:space="preserve">WHITECOURT HHBC </v>
      </c>
    </row>
    <row r="264" spans="1:1" ht="15.75" x14ac:dyDescent="0.25">
      <c r="A264" s="164" t="str">
        <f>UPPER('[1]INFO SHEET'!C266)</f>
        <v>WHITECRESTRENOS</v>
      </c>
    </row>
    <row r="265" spans="1:1" ht="15.75" x14ac:dyDescent="0.25">
      <c r="A265" s="164" t="str">
        <f>UPPER('[1]INFO SHEET'!C267)</f>
        <v>WIGLE HOME HARDWARE</v>
      </c>
    </row>
    <row r="266" spans="1:1" ht="15.75" x14ac:dyDescent="0.25">
      <c r="A266" s="164" t="str">
        <f>UPPER('[1]INFO SHEET'!C268)</f>
        <v>WILSON HARDWARE</v>
      </c>
    </row>
    <row r="267" spans="1:1" ht="15.75" x14ac:dyDescent="0.25">
      <c r="A267" s="164" t="str">
        <f>UPPER('[1]INFO SHEET'!C269)</f>
        <v>WILSON PLUMBING AND HARDWARE</v>
      </c>
    </row>
    <row r="268" spans="1:1" ht="15.75" x14ac:dyDescent="0.25">
      <c r="A268" s="164" t="str">
        <f>UPPER('[1]INFO SHEET'!C270)</f>
        <v>WINNIE NG</v>
      </c>
    </row>
    <row r="269" spans="1:1" ht="15.75" x14ac:dyDescent="0.25">
      <c r="A269" s="164" t="str">
        <f>UPPER('[1]INFO SHEET'!C271)</f>
        <v xml:space="preserve">WOODBRIDGE H H </v>
      </c>
    </row>
    <row r="270" spans="1:1" ht="15.75" x14ac:dyDescent="0.25">
      <c r="A270" s="164" t="str">
        <f>UPPER('[1]INFO SHEET'!C272)</f>
        <v xml:space="preserve">WOODWORKERS H H   </v>
      </c>
    </row>
    <row r="271" spans="1:1" ht="15.75" x14ac:dyDescent="0.25">
      <c r="A271" s="164" t="str">
        <f>UPPER('[1]INFO SHEET'!C273)</f>
        <v>WORLD OF PLUMBING KITCHEN &amp; BATH</v>
      </c>
    </row>
    <row r="272" spans="1:1" ht="15.75" x14ac:dyDescent="0.25">
      <c r="A272" s="164" t="str">
        <f>UPPER('[1]INFO SHEET'!C274)</f>
        <v>XIOREX KITCHEN &amp; BATH</v>
      </c>
    </row>
    <row r="273" spans="1:1" ht="21" x14ac:dyDescent="0.35">
      <c r="A273" s="10"/>
    </row>
  </sheetData>
  <mergeCells count="3">
    <mergeCell ref="C2:E2"/>
    <mergeCell ref="G2:H2"/>
    <mergeCell ref="G20:H20"/>
  </mergeCells>
  <dataValidations count="1">
    <dataValidation type="list" allowBlank="1" showInputMessage="1" showErrorMessage="1" sqref="A3:A273">
      <formula1>#REF!</formula1>
    </dataValidation>
  </dataValidations>
  <hyperlinks>
    <hyperlink ref="E4" r:id="rId1"/>
    <hyperlink ref="E5" r:id="rId2"/>
    <hyperlink ref="E6" r:id="rId3"/>
    <hyperlink ref="E7" r:id="rId4"/>
    <hyperlink ref="E8" r:id="rId5"/>
    <hyperlink ref="E9" r:id="rId6"/>
    <hyperlink ref="E10" r:id="rId7"/>
    <hyperlink ref="G21" r:id="rId8"/>
    <hyperlink ref="E11" r:id="rId9"/>
  </hyperlinks>
  <pageMargins left="0.7" right="0.7" top="0.75" bottom="0.75" header="0.3" footer="0.3"/>
  <pageSetup orientation="portrait" r:id="rId10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X337"/>
  <sheetViews>
    <sheetView topLeftCell="E1" workbookViewId="0">
      <selection activeCell="D297" sqref="D297"/>
    </sheetView>
  </sheetViews>
  <sheetFormatPr defaultRowHeight="21" x14ac:dyDescent="0.35"/>
  <cols>
    <col min="1" max="1" width="43.7109375" customWidth="1"/>
    <col min="2" max="2" width="20.5703125" style="6" customWidth="1"/>
    <col min="3" max="3" width="59.42578125" style="6" customWidth="1"/>
    <col min="4" max="4" width="74.5703125" style="10" customWidth="1"/>
    <col min="5" max="5" width="9.140625" style="10"/>
    <col min="6" max="6" width="31.85546875" style="12" customWidth="1"/>
    <col min="7" max="7" width="23.5703125" customWidth="1"/>
    <col min="9" max="9" width="12.85546875" customWidth="1"/>
    <col min="10" max="10" width="26.5703125" customWidth="1"/>
    <col min="11" max="11" width="15.7109375" customWidth="1"/>
    <col min="12" max="12" width="25.42578125" customWidth="1"/>
    <col min="14" max="14" width="23.140625" customWidth="1"/>
    <col min="16" max="16" width="16.42578125" customWidth="1"/>
    <col min="20" max="20" width="16.85546875" customWidth="1"/>
  </cols>
  <sheetData>
    <row r="1" spans="1:24" x14ac:dyDescent="0.35">
      <c r="A1" s="6" t="s">
        <v>113</v>
      </c>
      <c r="B1" s="6" t="s">
        <v>20</v>
      </c>
      <c r="D1" s="164" t="str">
        <f t="shared" ref="D1:D28" si="0">UPPER(C1)</f>
        <v/>
      </c>
      <c r="E1" s="11" t="s">
        <v>47</v>
      </c>
      <c r="F1" s="12" t="s">
        <v>56</v>
      </c>
      <c r="G1" s="12" t="s">
        <v>77</v>
      </c>
      <c r="H1" t="s">
        <v>124</v>
      </c>
      <c r="I1" s="182" t="s">
        <v>551</v>
      </c>
      <c r="J1" s="182" t="s">
        <v>552</v>
      </c>
      <c r="K1" s="10" t="s">
        <v>553</v>
      </c>
      <c r="L1" s="10"/>
      <c r="M1" s="1345" t="s">
        <v>554</v>
      </c>
      <c r="N1" s="1346"/>
      <c r="O1" s="183" t="s">
        <v>555</v>
      </c>
      <c r="P1" s="184"/>
      <c r="Q1" s="1347" t="s">
        <v>556</v>
      </c>
      <c r="R1" s="1348"/>
      <c r="S1" s="185" t="s">
        <v>557</v>
      </c>
      <c r="T1" s="186"/>
      <c r="U1" s="187" t="s">
        <v>558</v>
      </c>
      <c r="V1" s="188"/>
      <c r="W1" s="217" t="s">
        <v>559</v>
      </c>
      <c r="X1" s="22"/>
    </row>
    <row r="2" spans="1:24" x14ac:dyDescent="0.35">
      <c r="A2" s="6" t="s">
        <v>114</v>
      </c>
      <c r="B2" s="6" t="s">
        <v>21</v>
      </c>
      <c r="C2" s="6" t="s">
        <v>257</v>
      </c>
      <c r="D2" s="164" t="str">
        <f t="shared" si="0"/>
        <v>ABBOTT &amp; HALIBURTON HBC</v>
      </c>
      <c r="E2" s="11" t="s">
        <v>50</v>
      </c>
      <c r="F2" s="12" t="s">
        <v>57</v>
      </c>
      <c r="G2" s="12" t="s">
        <v>78</v>
      </c>
      <c r="H2" t="s">
        <v>125</v>
      </c>
      <c r="I2" s="12">
        <v>5000</v>
      </c>
      <c r="J2" s="6" t="s">
        <v>762</v>
      </c>
      <c r="K2" s="10" t="s">
        <v>560</v>
      </c>
      <c r="L2" s="189" t="s">
        <v>561</v>
      </c>
      <c r="M2" s="190" t="s">
        <v>562</v>
      </c>
      <c r="N2" s="172" t="s">
        <v>563</v>
      </c>
      <c r="O2" s="191" t="s">
        <v>564</v>
      </c>
      <c r="P2" s="192" t="s">
        <v>565</v>
      </c>
      <c r="Q2" s="174" t="s">
        <v>650</v>
      </c>
      <c r="R2" s="34" t="s">
        <v>1429</v>
      </c>
      <c r="S2" s="174" t="s">
        <v>650</v>
      </c>
      <c r="T2" s="34" t="s">
        <v>566</v>
      </c>
      <c r="U2" s="193">
        <v>0</v>
      </c>
      <c r="V2" s="194" t="s">
        <v>567</v>
      </c>
      <c r="W2" s="195" t="s">
        <v>564</v>
      </c>
      <c r="X2" s="196" t="s">
        <v>568</v>
      </c>
    </row>
    <row r="3" spans="1:24" x14ac:dyDescent="0.35">
      <c r="A3" s="6" t="s">
        <v>120</v>
      </c>
      <c r="B3" s="6" t="s">
        <v>22</v>
      </c>
      <c r="C3" s="6" t="s">
        <v>258</v>
      </c>
      <c r="D3" s="164" t="str">
        <f t="shared" si="0"/>
        <v>AGGREGATE CENTRAL DISPATCH</v>
      </c>
      <c r="E3" s="11" t="s">
        <v>51</v>
      </c>
      <c r="F3" s="12" t="s">
        <v>58</v>
      </c>
      <c r="G3" s="12" t="s">
        <v>79</v>
      </c>
      <c r="H3" t="s">
        <v>127</v>
      </c>
      <c r="I3" s="12">
        <v>5001</v>
      </c>
      <c r="J3" s="6" t="s">
        <v>763</v>
      </c>
      <c r="K3" s="197" t="s">
        <v>569</v>
      </c>
      <c r="L3" s="198" t="s">
        <v>570</v>
      </c>
      <c r="M3" s="514" t="s">
        <v>571</v>
      </c>
      <c r="N3" s="515" t="s">
        <v>572</v>
      </c>
      <c r="O3" s="191" t="s">
        <v>573</v>
      </c>
      <c r="P3" s="199" t="s">
        <v>574</v>
      </c>
      <c r="Q3" s="516" t="s">
        <v>575</v>
      </c>
      <c r="R3" s="34" t="s">
        <v>575</v>
      </c>
      <c r="S3" s="516">
        <v>4</v>
      </c>
      <c r="T3" s="34" t="s">
        <v>576</v>
      </c>
      <c r="U3" s="191">
        <v>1</v>
      </c>
      <c r="V3" s="200" t="s">
        <v>577</v>
      </c>
      <c r="W3" s="201" t="s">
        <v>578</v>
      </c>
      <c r="X3" s="199" t="s">
        <v>579</v>
      </c>
    </row>
    <row r="4" spans="1:24" x14ac:dyDescent="0.35">
      <c r="A4" s="6" t="s">
        <v>53</v>
      </c>
      <c r="B4" s="6" t="s">
        <v>115</v>
      </c>
      <c r="C4" s="6" t="s">
        <v>259</v>
      </c>
      <c r="D4" s="164" t="str">
        <f t="shared" si="0"/>
        <v xml:space="preserve">ALLANDALE HOME HARDWARE STORE </v>
      </c>
      <c r="E4" s="11" t="s">
        <v>49</v>
      </c>
      <c r="F4" s="12" t="s">
        <v>119</v>
      </c>
      <c r="G4" s="12" t="s">
        <v>80</v>
      </c>
      <c r="H4" t="s">
        <v>128</v>
      </c>
      <c r="I4" s="12">
        <v>5002</v>
      </c>
      <c r="J4" s="6" t="s">
        <v>764</v>
      </c>
      <c r="K4" s="197" t="s">
        <v>580</v>
      </c>
      <c r="L4" s="198" t="s">
        <v>581</v>
      </c>
      <c r="M4" s="514" t="s">
        <v>582</v>
      </c>
      <c r="N4" s="515" t="s">
        <v>583</v>
      </c>
      <c r="O4" s="27"/>
      <c r="P4" s="175"/>
      <c r="Q4" s="516" t="s">
        <v>584</v>
      </c>
      <c r="R4" s="34" t="s">
        <v>584</v>
      </c>
      <c r="S4" s="516">
        <v>8</v>
      </c>
      <c r="T4" s="34" t="s">
        <v>585</v>
      </c>
      <c r="U4" s="191"/>
      <c r="V4" s="200"/>
      <c r="W4" s="201" t="s">
        <v>586</v>
      </c>
      <c r="X4" s="199" t="s">
        <v>587</v>
      </c>
    </row>
    <row r="5" spans="1:24" x14ac:dyDescent="0.35">
      <c r="A5" s="6" t="s">
        <v>853</v>
      </c>
      <c r="C5" s="6" t="s">
        <v>260</v>
      </c>
      <c r="D5" s="164" t="str">
        <f t="shared" si="0"/>
        <v xml:space="preserve">ALLAN'S HOME HARDWARE </v>
      </c>
      <c r="E5" s="11" t="s">
        <v>52</v>
      </c>
      <c r="F5" s="12" t="s">
        <v>59</v>
      </c>
      <c r="G5" s="12" t="s">
        <v>81</v>
      </c>
      <c r="I5" s="12">
        <v>5003</v>
      </c>
      <c r="J5" s="6" t="s">
        <v>765</v>
      </c>
      <c r="K5" s="197" t="s">
        <v>588</v>
      </c>
      <c r="L5" s="198" t="s">
        <v>589</v>
      </c>
      <c r="M5" s="202" t="s">
        <v>590</v>
      </c>
      <c r="N5" s="173" t="s">
        <v>591</v>
      </c>
      <c r="O5" s="203"/>
      <c r="P5" s="53"/>
      <c r="Q5" s="33" t="s">
        <v>592</v>
      </c>
      <c r="R5" s="204" t="s">
        <v>593</v>
      </c>
      <c r="S5" s="33"/>
      <c r="T5" s="204"/>
      <c r="U5" s="205"/>
      <c r="V5" s="206"/>
      <c r="W5" s="207"/>
      <c r="X5" s="208"/>
    </row>
    <row r="6" spans="1:24" x14ac:dyDescent="0.35">
      <c r="A6" s="6" t="s">
        <v>121</v>
      </c>
      <c r="C6" s="6" t="s">
        <v>261</v>
      </c>
      <c r="D6" s="164" t="str">
        <f t="shared" si="0"/>
        <v>ALLIANCE INTERNATIONAL LLC</v>
      </c>
      <c r="E6" s="11" t="s">
        <v>117</v>
      </c>
      <c r="F6" s="12" t="s">
        <v>60</v>
      </c>
      <c r="G6" s="12" t="s">
        <v>82</v>
      </c>
      <c r="I6" s="12">
        <v>5004</v>
      </c>
      <c r="J6" s="6" t="s">
        <v>766</v>
      </c>
      <c r="K6" s="197" t="s">
        <v>594</v>
      </c>
      <c r="L6" s="209" t="s">
        <v>595</v>
      </c>
      <c r="M6" s="12"/>
      <c r="N6" s="12"/>
    </row>
    <row r="7" spans="1:24" x14ac:dyDescent="0.35">
      <c r="A7" s="6" t="s">
        <v>18</v>
      </c>
      <c r="C7" s="6" t="s">
        <v>262</v>
      </c>
      <c r="D7" s="164" t="str">
        <f t="shared" si="0"/>
        <v>ALLISTON HHBC</v>
      </c>
      <c r="E7" s="11" t="s">
        <v>118</v>
      </c>
      <c r="F7" s="12" t="s">
        <v>61</v>
      </c>
      <c r="G7" s="12" t="s">
        <v>83</v>
      </c>
      <c r="I7" s="12">
        <v>5005</v>
      </c>
      <c r="J7" s="6" t="s">
        <v>767</v>
      </c>
      <c r="K7" s="197" t="s">
        <v>596</v>
      </c>
      <c r="L7" s="209" t="s">
        <v>597</v>
      </c>
      <c r="M7" s="12"/>
      <c r="N7" s="12"/>
    </row>
    <row r="8" spans="1:24" x14ac:dyDescent="0.35">
      <c r="A8" s="6" t="s">
        <v>19</v>
      </c>
      <c r="C8" s="6" t="s">
        <v>263</v>
      </c>
      <c r="D8" s="517" t="str">
        <f t="shared" si="0"/>
        <v>AMATI PLUMBING SUPPLY LTD</v>
      </c>
      <c r="E8" s="11" t="s">
        <v>116</v>
      </c>
      <c r="F8" s="12" t="s">
        <v>62</v>
      </c>
      <c r="G8" s="12" t="s">
        <v>84</v>
      </c>
      <c r="I8" s="12">
        <v>5006</v>
      </c>
      <c r="J8" s="6" t="s">
        <v>768</v>
      </c>
      <c r="K8" s="197" t="s">
        <v>598</v>
      </c>
      <c r="L8" s="209" t="s">
        <v>599</v>
      </c>
      <c r="M8" s="12"/>
      <c r="N8" s="12"/>
    </row>
    <row r="9" spans="1:24" x14ac:dyDescent="0.35">
      <c r="A9" s="6" t="s">
        <v>23</v>
      </c>
      <c r="C9" s="6" t="s">
        <v>264</v>
      </c>
      <c r="D9" s="164" t="str">
        <f t="shared" si="0"/>
        <v>ANDEN BATHROOMS -</v>
      </c>
      <c r="E9" s="11" t="s">
        <v>523</v>
      </c>
      <c r="F9" s="12" t="s">
        <v>54</v>
      </c>
      <c r="G9" s="12" t="s">
        <v>85</v>
      </c>
      <c r="I9" s="12">
        <v>5007</v>
      </c>
      <c r="J9" s="6" t="s">
        <v>769</v>
      </c>
      <c r="K9" s="197" t="s">
        <v>600</v>
      </c>
      <c r="L9" s="209" t="s">
        <v>601</v>
      </c>
      <c r="M9" s="12"/>
      <c r="N9" s="12"/>
      <c r="P9" s="10"/>
      <c r="Q9" s="189"/>
    </row>
    <row r="10" spans="1:24" x14ac:dyDescent="0.35">
      <c r="A10" s="6" t="s">
        <v>24</v>
      </c>
      <c r="C10" s="6" t="s">
        <v>265</v>
      </c>
      <c r="D10" s="164" t="str">
        <f t="shared" si="0"/>
        <v xml:space="preserve">ANGUS HOME HARDWARE </v>
      </c>
      <c r="E10" s="11" t="s">
        <v>524</v>
      </c>
      <c r="F10" s="12" t="s">
        <v>63</v>
      </c>
      <c r="G10" s="12" t="s">
        <v>86</v>
      </c>
      <c r="I10" s="12">
        <v>5008</v>
      </c>
      <c r="J10" s="6" t="s">
        <v>770</v>
      </c>
      <c r="K10" s="197" t="s">
        <v>602</v>
      </c>
      <c r="L10" s="210" t="s">
        <v>603</v>
      </c>
      <c r="M10" s="12"/>
      <c r="N10" s="12"/>
      <c r="P10" s="197"/>
      <c r="Q10" s="198"/>
    </row>
    <row r="11" spans="1:24" x14ac:dyDescent="0.35">
      <c r="A11" s="6" t="s">
        <v>25</v>
      </c>
      <c r="C11" s="6" t="s">
        <v>266</v>
      </c>
      <c r="D11" s="164" t="str">
        <f t="shared" si="0"/>
        <v>ANN JUDE CHILLIAH</v>
      </c>
      <c r="E11" s="10" t="s">
        <v>525</v>
      </c>
      <c r="F11" s="12" t="s">
        <v>64</v>
      </c>
      <c r="G11" s="12" t="s">
        <v>87</v>
      </c>
      <c r="I11" s="12">
        <v>5009</v>
      </c>
      <c r="J11" s="6" t="s">
        <v>771</v>
      </c>
      <c r="K11" s="197" t="s">
        <v>604</v>
      </c>
      <c r="L11" s="210" t="s">
        <v>1043</v>
      </c>
      <c r="M11" s="12"/>
      <c r="N11" s="12"/>
      <c r="P11" s="197"/>
      <c r="Q11" s="198"/>
    </row>
    <row r="12" spans="1:24" x14ac:dyDescent="0.35">
      <c r="A12" s="6" t="s">
        <v>26</v>
      </c>
      <c r="C12" s="6" t="s">
        <v>267</v>
      </c>
      <c r="D12" s="164" t="str">
        <f t="shared" si="0"/>
        <v xml:space="preserve">APPLEBY HOME HARDWARE </v>
      </c>
      <c r="E12" s="10" t="s">
        <v>526</v>
      </c>
      <c r="F12" s="12" t="s">
        <v>65</v>
      </c>
      <c r="G12" s="12" t="s">
        <v>88</v>
      </c>
      <c r="I12" s="12">
        <v>5010</v>
      </c>
      <c r="J12" s="6" t="s">
        <v>772</v>
      </c>
      <c r="K12" s="197" t="s">
        <v>605</v>
      </c>
      <c r="L12" s="210" t="s">
        <v>606</v>
      </c>
      <c r="M12" s="12"/>
      <c r="N12" s="12"/>
      <c r="P12" s="197"/>
      <c r="Q12" s="198"/>
    </row>
    <row r="13" spans="1:24" x14ac:dyDescent="0.35">
      <c r="A13" s="6" t="s">
        <v>27</v>
      </c>
      <c r="C13" s="6" t="s">
        <v>268</v>
      </c>
      <c r="D13" s="164" t="str">
        <f t="shared" si="0"/>
        <v xml:space="preserve">APSLEY HOME HARDWARE BUILDING </v>
      </c>
      <c r="E13" s="10" t="s">
        <v>527</v>
      </c>
      <c r="F13" s="12" t="s">
        <v>66</v>
      </c>
      <c r="G13" s="12" t="s">
        <v>89</v>
      </c>
      <c r="I13" s="12">
        <v>5011</v>
      </c>
      <c r="J13" s="6" t="s">
        <v>773</v>
      </c>
      <c r="K13" s="197" t="s">
        <v>1435</v>
      </c>
      <c r="L13" s="210" t="s">
        <v>608</v>
      </c>
      <c r="M13" s="12"/>
      <c r="N13" s="12"/>
      <c r="P13" s="197"/>
      <c r="Q13" s="209"/>
    </row>
    <row r="14" spans="1:24" ht="28.5" customHeight="1" x14ac:dyDescent="0.35">
      <c r="A14" s="6" t="s">
        <v>28</v>
      </c>
      <c r="C14" s="6" t="s">
        <v>269</v>
      </c>
      <c r="D14" s="164" t="str">
        <f t="shared" si="0"/>
        <v xml:space="preserve">AQUA BLUE </v>
      </c>
      <c r="E14" s="10" t="s">
        <v>528</v>
      </c>
      <c r="F14" s="12" t="s">
        <v>67</v>
      </c>
      <c r="G14" s="12" t="s">
        <v>90</v>
      </c>
      <c r="I14" s="12">
        <v>5012</v>
      </c>
      <c r="J14" s="6" t="s">
        <v>774</v>
      </c>
      <c r="K14" s="197" t="s">
        <v>609</v>
      </c>
      <c r="L14" s="210" t="s">
        <v>610</v>
      </c>
      <c r="M14" s="12"/>
      <c r="N14" s="12"/>
      <c r="P14" s="197"/>
      <c r="Q14" s="209"/>
    </row>
    <row r="15" spans="1:24" x14ac:dyDescent="0.35">
      <c r="A15" s="6" t="s">
        <v>29</v>
      </c>
      <c r="C15" s="6" t="s">
        <v>270</v>
      </c>
      <c r="D15" s="164" t="str">
        <f t="shared" si="0"/>
        <v>ARBORG HHBC</v>
      </c>
      <c r="F15" s="12" t="s">
        <v>68</v>
      </c>
      <c r="G15" s="12" t="s">
        <v>91</v>
      </c>
      <c r="I15" s="12">
        <v>5013</v>
      </c>
      <c r="J15" s="6" t="s">
        <v>611</v>
      </c>
      <c r="K15" s="197" t="s">
        <v>612</v>
      </c>
      <c r="L15" s="210" t="s">
        <v>613</v>
      </c>
      <c r="M15" s="12"/>
      <c r="N15" s="12"/>
      <c r="P15" s="197"/>
      <c r="Q15" s="209"/>
    </row>
    <row r="16" spans="1:24" x14ac:dyDescent="0.35">
      <c r="A16" s="6" t="s">
        <v>30</v>
      </c>
      <c r="C16" s="6" t="s">
        <v>271</v>
      </c>
      <c r="D16" s="164" t="str">
        <f t="shared" si="0"/>
        <v xml:space="preserve">ARROW HOME HARDWARE </v>
      </c>
      <c r="F16" s="12" t="s">
        <v>69</v>
      </c>
      <c r="G16" s="12" t="s">
        <v>92</v>
      </c>
      <c r="I16" s="12">
        <v>5014</v>
      </c>
      <c r="J16" s="6" t="s">
        <v>614</v>
      </c>
      <c r="K16" s="197" t="s">
        <v>615</v>
      </c>
      <c r="L16" s="210" t="s">
        <v>616</v>
      </c>
      <c r="M16" s="12"/>
      <c r="N16" s="12"/>
      <c r="P16" s="197"/>
      <c r="Q16" s="209"/>
    </row>
    <row r="17" spans="1:17" x14ac:dyDescent="0.35">
      <c r="A17" s="6" t="s">
        <v>31</v>
      </c>
      <c r="C17" s="6" t="s">
        <v>272</v>
      </c>
      <c r="D17" s="164" t="str">
        <f t="shared" si="0"/>
        <v xml:space="preserve">ARRUDA'S HOME IMPROVEMENTS CENTER </v>
      </c>
      <c r="F17" s="12" t="s">
        <v>70</v>
      </c>
      <c r="G17" s="12" t="s">
        <v>93</v>
      </c>
      <c r="I17" s="12">
        <v>5015</v>
      </c>
      <c r="J17" s="6" t="s">
        <v>617</v>
      </c>
      <c r="K17" s="197" t="s">
        <v>760</v>
      </c>
      <c r="L17" s="210" t="s">
        <v>761</v>
      </c>
      <c r="M17" s="12"/>
      <c r="N17" s="12"/>
      <c r="P17" s="197"/>
      <c r="Q17" s="210"/>
    </row>
    <row r="18" spans="1:17" x14ac:dyDescent="0.35">
      <c r="A18" s="6" t="s">
        <v>32</v>
      </c>
      <c r="C18" s="6" t="s">
        <v>273</v>
      </c>
      <c r="D18" s="164" t="str">
        <f t="shared" si="0"/>
        <v xml:space="preserve">ARTIC RIM DISTRIBUTORS LTD. HHBC </v>
      </c>
      <c r="F18" s="12" t="s">
        <v>71</v>
      </c>
      <c r="G18" s="12" t="s">
        <v>94</v>
      </c>
      <c r="I18" s="12">
        <v>5016</v>
      </c>
      <c r="J18" s="6" t="s">
        <v>618</v>
      </c>
      <c r="K18" s="442" t="s">
        <v>1271</v>
      </c>
      <c r="L18" s="164" t="s">
        <v>1272</v>
      </c>
      <c r="M18" s="12"/>
      <c r="N18" s="12"/>
      <c r="P18" s="197"/>
      <c r="Q18" s="210"/>
    </row>
    <row r="19" spans="1:17" x14ac:dyDescent="0.35">
      <c r="A19" s="6" t="s">
        <v>33</v>
      </c>
      <c r="C19" s="6" t="s">
        <v>274</v>
      </c>
      <c r="D19" s="164" t="str">
        <f t="shared" si="0"/>
        <v xml:space="preserve">ATHABASCA HHBC - STORE </v>
      </c>
      <c r="F19" s="12" t="s">
        <v>72</v>
      </c>
      <c r="G19" s="12" t="s">
        <v>95</v>
      </c>
      <c r="I19" s="12">
        <v>5017</v>
      </c>
      <c r="J19" s="6" t="s">
        <v>619</v>
      </c>
      <c r="K19" s="442" t="s">
        <v>1273</v>
      </c>
      <c r="L19" s="164" t="s">
        <v>1274</v>
      </c>
      <c r="M19" s="12"/>
      <c r="N19" s="12"/>
      <c r="P19" s="197"/>
      <c r="Q19" s="210"/>
    </row>
    <row r="20" spans="1:17" x14ac:dyDescent="0.35">
      <c r="A20" s="6" t="s">
        <v>34</v>
      </c>
      <c r="C20" s="6" t="s">
        <v>275</v>
      </c>
      <c r="D20" s="164" t="str">
        <f t="shared" si="0"/>
        <v>ATKINSON H- B-C</v>
      </c>
      <c r="F20" s="12" t="s">
        <v>73</v>
      </c>
      <c r="G20" s="12" t="s">
        <v>96</v>
      </c>
      <c r="I20" s="12">
        <v>5018</v>
      </c>
      <c r="J20" s="6" t="s">
        <v>620</v>
      </c>
      <c r="K20" s="442" t="s">
        <v>1275</v>
      </c>
      <c r="L20" s="164" t="s">
        <v>1276</v>
      </c>
      <c r="M20" s="12"/>
      <c r="N20" s="12"/>
      <c r="P20" s="197"/>
      <c r="Q20" s="210"/>
    </row>
    <row r="21" spans="1:17" x14ac:dyDescent="0.35">
      <c r="A21" s="6" t="s">
        <v>35</v>
      </c>
      <c r="C21" s="6" t="s">
        <v>276</v>
      </c>
      <c r="D21" s="164" t="str">
        <f t="shared" si="0"/>
        <v xml:space="preserve">AURORA HH </v>
      </c>
      <c r="F21" s="12" t="s">
        <v>74</v>
      </c>
      <c r="G21" s="12" t="s">
        <v>97</v>
      </c>
      <c r="I21" s="12">
        <v>5019</v>
      </c>
      <c r="J21" s="6" t="s">
        <v>621</v>
      </c>
      <c r="K21" s="442" t="s">
        <v>1277</v>
      </c>
      <c r="L21" s="164" t="s">
        <v>1278</v>
      </c>
      <c r="M21" s="12"/>
      <c r="N21" s="12"/>
      <c r="P21" s="197"/>
      <c r="Q21" s="210"/>
    </row>
    <row r="22" spans="1:17" x14ac:dyDescent="0.35">
      <c r="A22" s="6" t="s">
        <v>36</v>
      </c>
      <c r="C22" s="6" t="s">
        <v>277</v>
      </c>
      <c r="D22" s="164" t="str">
        <f t="shared" si="0"/>
        <v xml:space="preserve">AVONLEA KITCHEN &amp;  BATH </v>
      </c>
      <c r="F22" s="12" t="s">
        <v>75</v>
      </c>
      <c r="G22" s="12" t="s">
        <v>98</v>
      </c>
      <c r="I22" s="12">
        <v>5020</v>
      </c>
      <c r="J22" s="6" t="s">
        <v>622</v>
      </c>
      <c r="K22" s="442" t="s">
        <v>1366</v>
      </c>
      <c r="L22" s="164" t="s">
        <v>1367</v>
      </c>
      <c r="M22" s="12"/>
      <c r="N22" s="12"/>
      <c r="P22" s="197"/>
      <c r="Q22" s="210"/>
    </row>
    <row r="23" spans="1:17" x14ac:dyDescent="0.35">
      <c r="A23" s="6" t="s">
        <v>37</v>
      </c>
      <c r="C23" s="6" t="s">
        <v>278</v>
      </c>
      <c r="D23" s="164" t="str">
        <f t="shared" si="0"/>
        <v>AYLWARDS HC GRAND BANKS</v>
      </c>
      <c r="F23" s="12" t="s">
        <v>76</v>
      </c>
      <c r="G23" s="12" t="s">
        <v>99</v>
      </c>
      <c r="I23" s="12">
        <v>5021</v>
      </c>
      <c r="J23" s="6" t="s">
        <v>623</v>
      </c>
      <c r="K23" s="442" t="s">
        <v>1392</v>
      </c>
      <c r="L23" s="164" t="s">
        <v>1393</v>
      </c>
      <c r="M23" s="12"/>
      <c r="N23" s="12"/>
      <c r="P23" s="197"/>
      <c r="Q23" s="210"/>
    </row>
    <row r="24" spans="1:17" x14ac:dyDescent="0.35">
      <c r="A24" s="6" t="s">
        <v>38</v>
      </c>
      <c r="C24" s="6" t="s">
        <v>279</v>
      </c>
      <c r="D24" s="164" t="str">
        <f t="shared" si="0"/>
        <v>AYLWARDS HHBC</v>
      </c>
      <c r="G24" s="12" t="s">
        <v>100</v>
      </c>
      <c r="I24" s="211">
        <v>5050</v>
      </c>
      <c r="J24" s="212" t="s">
        <v>624</v>
      </c>
      <c r="K24" s="442" t="s">
        <v>1395</v>
      </c>
      <c r="L24" s="164" t="s">
        <v>1394</v>
      </c>
      <c r="M24" s="12"/>
      <c r="N24" s="12"/>
    </row>
    <row r="25" spans="1:17" x14ac:dyDescent="0.35">
      <c r="A25" s="6" t="s">
        <v>39</v>
      </c>
      <c r="C25" s="6" t="s">
        <v>280</v>
      </c>
      <c r="D25" s="164" t="str">
        <f t="shared" si="0"/>
        <v>BARRY'S HOME HARDWARE</v>
      </c>
      <c r="G25" s="12" t="s">
        <v>101</v>
      </c>
      <c r="I25" s="12">
        <v>5051</v>
      </c>
      <c r="J25" s="6" t="s">
        <v>625</v>
      </c>
      <c r="K25" s="442" t="s">
        <v>1396</v>
      </c>
      <c r="L25" s="164" t="s">
        <v>1397</v>
      </c>
      <c r="M25" s="12"/>
      <c r="N25" s="12"/>
    </row>
    <row r="26" spans="1:17" x14ac:dyDescent="0.35">
      <c r="A26" s="6" t="s">
        <v>40</v>
      </c>
      <c r="C26" s="6" t="s">
        <v>281</v>
      </c>
      <c r="D26" s="164" t="str">
        <f t="shared" si="0"/>
        <v>BARTON BATH + FLOOR</v>
      </c>
      <c r="G26" s="12" t="s">
        <v>102</v>
      </c>
      <c r="I26" s="213">
        <v>5071</v>
      </c>
      <c r="J26" s="6" t="s">
        <v>626</v>
      </c>
      <c r="K26" s="442" t="s">
        <v>1401</v>
      </c>
      <c r="L26" s="164" t="s">
        <v>1398</v>
      </c>
      <c r="M26" s="12"/>
      <c r="N26" s="12"/>
    </row>
    <row r="27" spans="1:17" x14ac:dyDescent="0.35">
      <c r="A27" s="6" t="s">
        <v>41</v>
      </c>
      <c r="C27" s="6" t="s">
        <v>282</v>
      </c>
      <c r="D27" s="164" t="str">
        <f t="shared" si="0"/>
        <v>BATH &amp; KITCHEN STUDIO</v>
      </c>
      <c r="G27" s="12" t="s">
        <v>103</v>
      </c>
      <c r="I27" s="12">
        <v>5052</v>
      </c>
      <c r="J27" s="6" t="s">
        <v>627</v>
      </c>
      <c r="K27" s="442" t="s">
        <v>1399</v>
      </c>
      <c r="L27" s="164" t="s">
        <v>1400</v>
      </c>
      <c r="M27" s="12"/>
      <c r="N27" s="12"/>
    </row>
    <row r="28" spans="1:17" x14ac:dyDescent="0.35">
      <c r="A28" s="6" t="s">
        <v>42</v>
      </c>
      <c r="C28" s="6" t="s">
        <v>283</v>
      </c>
      <c r="D28" s="164" t="str">
        <f t="shared" si="0"/>
        <v>BATH CITY</v>
      </c>
      <c r="G28" s="12" t="s">
        <v>104</v>
      </c>
      <c r="I28" s="12">
        <v>5053</v>
      </c>
      <c r="J28" s="6" t="s">
        <v>628</v>
      </c>
      <c r="K28" s="442" t="s">
        <v>607</v>
      </c>
      <c r="L28" s="164" t="s">
        <v>1402</v>
      </c>
      <c r="M28" s="12"/>
      <c r="N28" s="12"/>
    </row>
    <row r="29" spans="1:17" x14ac:dyDescent="0.35">
      <c r="A29" s="6" t="s">
        <v>46</v>
      </c>
      <c r="D29" s="164" t="s">
        <v>1128</v>
      </c>
      <c r="I29" s="12">
        <v>5054</v>
      </c>
      <c r="J29" s="6" t="s">
        <v>629</v>
      </c>
      <c r="K29" s="442" t="s">
        <v>1403</v>
      </c>
      <c r="L29" s="164" t="s">
        <v>1404</v>
      </c>
      <c r="M29" s="12"/>
      <c r="N29" s="12"/>
    </row>
    <row r="30" spans="1:17" x14ac:dyDescent="0.35">
      <c r="A30" s="6" t="s">
        <v>45</v>
      </c>
      <c r="C30" s="6" t="s">
        <v>284</v>
      </c>
      <c r="D30" s="164" t="s">
        <v>1127</v>
      </c>
      <c r="I30" s="12">
        <v>5055</v>
      </c>
      <c r="J30" s="6" t="s">
        <v>630</v>
      </c>
      <c r="K30" s="164"/>
      <c r="L30" s="164"/>
      <c r="M30" s="12"/>
      <c r="N30" s="12"/>
    </row>
    <row r="31" spans="1:17" x14ac:dyDescent="0.35">
      <c r="A31" s="6" t="s">
        <v>44</v>
      </c>
      <c r="C31" s="6" t="s">
        <v>285</v>
      </c>
      <c r="D31" s="164" t="s">
        <v>1131</v>
      </c>
      <c r="I31" s="214">
        <v>5056</v>
      </c>
      <c r="J31" s="215" t="s">
        <v>631</v>
      </c>
      <c r="K31" s="164"/>
      <c r="L31" s="164"/>
      <c r="M31" s="12"/>
    </row>
    <row r="32" spans="1:17" x14ac:dyDescent="0.35">
      <c r="A32" s="6" t="s">
        <v>43</v>
      </c>
      <c r="C32" s="6" t="s">
        <v>286</v>
      </c>
      <c r="D32" s="164" t="s">
        <v>1129</v>
      </c>
      <c r="I32" s="12">
        <v>5057</v>
      </c>
      <c r="J32" s="6" t="s">
        <v>632</v>
      </c>
      <c r="K32" s="164"/>
      <c r="L32" s="164"/>
      <c r="M32" s="12"/>
    </row>
    <row r="33" spans="3:13" x14ac:dyDescent="0.35">
      <c r="C33" s="6" t="s">
        <v>287</v>
      </c>
      <c r="D33" s="164" t="s">
        <v>1130</v>
      </c>
      <c r="I33" s="216">
        <v>5072</v>
      </c>
      <c r="J33" s="217" t="s">
        <v>633</v>
      </c>
      <c r="K33" s="164"/>
      <c r="L33" s="164"/>
      <c r="M33" s="12"/>
    </row>
    <row r="34" spans="3:13" x14ac:dyDescent="0.35">
      <c r="C34" s="6" t="s">
        <v>288</v>
      </c>
      <c r="D34" s="164" t="str">
        <f t="shared" ref="D34:D40" si="1">UPPER(C34)</f>
        <v>BATHROOM &amp; KITCHEN GALLERIES -BURLINGTON</v>
      </c>
      <c r="I34" s="12">
        <v>5058</v>
      </c>
      <c r="J34" s="6" t="s">
        <v>634</v>
      </c>
      <c r="K34" s="164"/>
      <c r="L34" s="164"/>
      <c r="M34" s="12"/>
    </row>
    <row r="35" spans="3:13" x14ac:dyDescent="0.35">
      <c r="C35" s="6" t="s">
        <v>289</v>
      </c>
      <c r="D35" s="164" t="str">
        <f t="shared" si="1"/>
        <v>BATHROOM &amp; KITCHEN GALLERIES -VAUGHAN</v>
      </c>
      <c r="I35" s="12">
        <v>5059</v>
      </c>
      <c r="J35" s="6" t="s">
        <v>635</v>
      </c>
      <c r="K35" s="164"/>
      <c r="L35" s="164"/>
      <c r="M35" s="12"/>
    </row>
    <row r="36" spans="3:13" x14ac:dyDescent="0.35">
      <c r="C36" s="6" t="s">
        <v>290</v>
      </c>
      <c r="D36" s="164" t="str">
        <f t="shared" si="1"/>
        <v>BEACH BUILDERS</v>
      </c>
      <c r="I36" s="12">
        <v>5060</v>
      </c>
      <c r="J36" s="6" t="s">
        <v>636</v>
      </c>
      <c r="K36" s="164"/>
      <c r="L36" s="164"/>
      <c r="M36" s="12"/>
    </row>
    <row r="37" spans="3:13" x14ac:dyDescent="0.35">
      <c r="C37" s="6" t="s">
        <v>291</v>
      </c>
      <c r="D37" s="164" t="str">
        <f t="shared" si="1"/>
        <v>BEACH HH</v>
      </c>
      <c r="I37" s="218">
        <v>5061</v>
      </c>
      <c r="J37" s="219" t="s">
        <v>637</v>
      </c>
      <c r="K37" s="164"/>
      <c r="L37" s="164"/>
      <c r="M37" s="12"/>
    </row>
    <row r="38" spans="3:13" x14ac:dyDescent="0.35">
      <c r="C38" s="6" t="s">
        <v>292</v>
      </c>
      <c r="D38" s="164" t="str">
        <f t="shared" si="1"/>
        <v xml:space="preserve">BERARDI BROS PLUMBING </v>
      </c>
      <c r="I38" s="12">
        <v>5062</v>
      </c>
      <c r="J38" s="6" t="s">
        <v>638</v>
      </c>
      <c r="K38" s="164"/>
      <c r="L38" s="164"/>
      <c r="M38" s="12"/>
    </row>
    <row r="39" spans="3:13" x14ac:dyDescent="0.35">
      <c r="C39" s="6" t="s">
        <v>293</v>
      </c>
      <c r="D39" s="164" t="str">
        <f t="shared" si="1"/>
        <v>BERNICE AND GUS</v>
      </c>
      <c r="I39" s="220">
        <v>5073</v>
      </c>
      <c r="J39" s="6" t="s">
        <v>639</v>
      </c>
      <c r="K39" s="164"/>
      <c r="L39" s="164"/>
      <c r="M39" s="12"/>
    </row>
    <row r="40" spans="3:13" x14ac:dyDescent="0.35">
      <c r="C40" s="6" t="s">
        <v>294</v>
      </c>
      <c r="D40" s="164" t="str">
        <f t="shared" si="1"/>
        <v>BETTER BATHS BY DESIGN</v>
      </c>
      <c r="I40" s="12">
        <v>5063</v>
      </c>
      <c r="J40" s="6" t="s">
        <v>640</v>
      </c>
      <c r="K40" s="164"/>
      <c r="L40" s="164"/>
      <c r="M40" s="12"/>
    </row>
    <row r="41" spans="3:13" x14ac:dyDescent="0.35">
      <c r="C41" s="6" t="s">
        <v>295</v>
      </c>
      <c r="D41" s="164" t="s">
        <v>1132</v>
      </c>
      <c r="I41" s="12">
        <v>5064</v>
      </c>
      <c r="J41" s="6" t="s">
        <v>641</v>
      </c>
      <c r="K41" s="164"/>
      <c r="L41" s="164"/>
      <c r="M41" s="12"/>
    </row>
    <row r="42" spans="3:13" x14ac:dyDescent="0.35">
      <c r="C42" s="6" t="s">
        <v>296</v>
      </c>
      <c r="D42" s="164" t="s">
        <v>1133</v>
      </c>
      <c r="I42" s="12">
        <v>5065</v>
      </c>
      <c r="J42" s="6" t="s">
        <v>642</v>
      </c>
      <c r="K42" s="164"/>
      <c r="L42" s="164"/>
      <c r="M42" s="12"/>
    </row>
    <row r="43" spans="3:13" x14ac:dyDescent="0.35">
      <c r="C43" s="6" t="s">
        <v>297</v>
      </c>
      <c r="D43" s="164" t="str">
        <f t="shared" ref="D43:D74" si="2">UPPER(C43)</f>
        <v xml:space="preserve">BOYD BROS.HHBC </v>
      </c>
      <c r="I43" s="213">
        <v>5066</v>
      </c>
      <c r="J43" s="221" t="s">
        <v>643</v>
      </c>
      <c r="K43" s="164"/>
      <c r="L43" s="164"/>
      <c r="M43" s="12"/>
    </row>
    <row r="44" spans="3:13" x14ac:dyDescent="0.35">
      <c r="C44" s="6" t="s">
        <v>298</v>
      </c>
      <c r="D44" s="164" t="str">
        <f t="shared" si="2"/>
        <v>BRACE BRIDGE HOME HARDWARE</v>
      </c>
      <c r="I44" s="12">
        <v>5067</v>
      </c>
      <c r="J44" s="6" t="s">
        <v>644</v>
      </c>
      <c r="K44" s="164"/>
      <c r="L44" s="164"/>
      <c r="M44" s="12"/>
    </row>
    <row r="45" spans="3:13" x14ac:dyDescent="0.35">
      <c r="C45" s="6" t="s">
        <v>299</v>
      </c>
      <c r="D45" s="164" t="str">
        <f t="shared" si="2"/>
        <v>BRACEBRIDGE TIM-BR MART</v>
      </c>
      <c r="I45" s="222">
        <v>5074</v>
      </c>
      <c r="J45" s="6" t="s">
        <v>645</v>
      </c>
      <c r="K45" s="164"/>
      <c r="L45" s="164"/>
      <c r="M45" s="12"/>
    </row>
    <row r="46" spans="3:13" x14ac:dyDescent="0.35">
      <c r="C46" s="6" t="s">
        <v>300</v>
      </c>
      <c r="D46" s="164" t="str">
        <f t="shared" si="2"/>
        <v>BRADFORD H/H</v>
      </c>
      <c r="I46" s="12">
        <v>5068</v>
      </c>
      <c r="J46" s="6" t="s">
        <v>646</v>
      </c>
      <c r="K46" s="164"/>
      <c r="L46" s="164"/>
      <c r="M46" s="12"/>
    </row>
    <row r="47" spans="3:13" x14ac:dyDescent="0.35">
      <c r="C47" s="6" t="s">
        <v>301</v>
      </c>
      <c r="D47" s="164" t="str">
        <f t="shared" si="2"/>
        <v xml:space="preserve">BRADSHAW PLUMBING </v>
      </c>
      <c r="I47" s="12">
        <v>5069</v>
      </c>
      <c r="J47" s="6" t="s">
        <v>647</v>
      </c>
      <c r="K47" s="164"/>
      <c r="L47" s="164"/>
      <c r="M47" s="12"/>
    </row>
    <row r="48" spans="3:13" x14ac:dyDescent="0.35">
      <c r="C48" s="6" t="s">
        <v>302</v>
      </c>
      <c r="D48" s="164" t="str">
        <f t="shared" si="2"/>
        <v>BRANDOM KITCHEN &amp; BATH DESIGN CENTRE INC.</v>
      </c>
      <c r="I48" s="12">
        <v>5070</v>
      </c>
      <c r="J48" s="6" t="s">
        <v>648</v>
      </c>
      <c r="K48" s="164"/>
      <c r="L48" s="164"/>
      <c r="M48" s="12"/>
    </row>
    <row r="49" spans="3:13" x14ac:dyDescent="0.35">
      <c r="C49" s="6" t="s">
        <v>303</v>
      </c>
      <c r="D49" s="164" t="str">
        <f t="shared" si="2"/>
        <v>BRANTFORD HOME HARDWARE</v>
      </c>
      <c r="I49" s="223">
        <v>49</v>
      </c>
      <c r="J49" s="6" t="s">
        <v>649</v>
      </c>
      <c r="K49" s="164"/>
      <c r="L49" s="164"/>
      <c r="M49" s="12"/>
    </row>
    <row r="50" spans="3:13" x14ac:dyDescent="0.35">
      <c r="C50" s="6" t="s">
        <v>304</v>
      </c>
      <c r="D50" s="164" t="str">
        <f t="shared" si="2"/>
        <v>BRIDGETOWN HH-STORE</v>
      </c>
      <c r="I50" s="223"/>
      <c r="J50" s="6"/>
      <c r="K50" s="164"/>
      <c r="L50" s="164"/>
      <c r="M50" s="12"/>
    </row>
    <row r="51" spans="3:13" x14ac:dyDescent="0.35">
      <c r="C51" s="6" t="s">
        <v>305</v>
      </c>
      <c r="D51" s="164" t="str">
        <f t="shared" si="2"/>
        <v>BROADBENT'S HHBC</v>
      </c>
      <c r="I51" s="223"/>
      <c r="J51" s="6"/>
      <c r="K51" s="164"/>
      <c r="L51" s="164"/>
      <c r="M51" s="12"/>
    </row>
    <row r="52" spans="3:13" x14ac:dyDescent="0.35">
      <c r="C52" s="6" t="s">
        <v>306</v>
      </c>
      <c r="D52" s="164" t="str">
        <f t="shared" si="2"/>
        <v>BROCKVILLE HHBC</v>
      </c>
      <c r="I52" s="223"/>
      <c r="J52" s="6"/>
      <c r="K52" s="164"/>
      <c r="L52" s="164"/>
      <c r="M52" s="12"/>
    </row>
    <row r="53" spans="3:13" x14ac:dyDescent="0.35">
      <c r="C53" s="6" t="s">
        <v>307</v>
      </c>
      <c r="D53" s="164" t="str">
        <f t="shared" si="2"/>
        <v>BROOKLIN HOME HARDWARE</v>
      </c>
      <c r="I53" s="223"/>
      <c r="J53" s="6"/>
      <c r="K53" s="164"/>
      <c r="L53" s="164"/>
      <c r="M53" s="12"/>
    </row>
    <row r="54" spans="3:13" x14ac:dyDescent="0.35">
      <c r="C54" s="6" t="s">
        <v>308</v>
      </c>
      <c r="D54" s="164" t="str">
        <f t="shared" si="2"/>
        <v>BRUNET KITCHEN &amp; BATH</v>
      </c>
      <c r="I54" s="223"/>
      <c r="J54" s="6"/>
      <c r="K54" s="164"/>
      <c r="L54" s="164"/>
      <c r="M54" s="12"/>
    </row>
    <row r="55" spans="3:13" x14ac:dyDescent="0.35">
      <c r="C55" s="6" t="s">
        <v>309</v>
      </c>
      <c r="D55" s="164" t="str">
        <f t="shared" si="2"/>
        <v>CALEDON TILE BATH &amp; KITCHEN CENTRE</v>
      </c>
      <c r="I55" s="223"/>
      <c r="J55" s="6"/>
      <c r="K55" s="164"/>
      <c r="L55" s="164"/>
      <c r="M55" s="12"/>
    </row>
    <row r="56" spans="3:13" x14ac:dyDescent="0.35">
      <c r="C56" s="6" t="s">
        <v>310</v>
      </c>
      <c r="D56" s="164" t="str">
        <f t="shared" si="2"/>
        <v>CARAQUET HOME HARDWARE</v>
      </c>
      <c r="I56" s="223"/>
      <c r="J56" s="6"/>
      <c r="K56" s="164"/>
      <c r="L56" s="164"/>
      <c r="M56" s="12"/>
    </row>
    <row r="57" spans="3:13" x14ac:dyDescent="0.35">
      <c r="C57" s="6" t="s">
        <v>311</v>
      </c>
      <c r="D57" s="164" t="str">
        <f t="shared" si="2"/>
        <v xml:space="preserve">CENTENNIAL PLUMBING </v>
      </c>
    </row>
    <row r="58" spans="3:13" x14ac:dyDescent="0.35">
      <c r="C58" s="6" t="s">
        <v>312</v>
      </c>
      <c r="D58" s="164" t="str">
        <f t="shared" si="2"/>
        <v xml:space="preserve">CHARLOTTETOWN H / H  </v>
      </c>
    </row>
    <row r="59" spans="3:13" x14ac:dyDescent="0.35">
      <c r="C59" s="6" t="s">
        <v>313</v>
      </c>
      <c r="D59" s="164" t="str">
        <f t="shared" si="2"/>
        <v>CHATHAM- KENT H.H.B.C.</v>
      </c>
    </row>
    <row r="60" spans="3:13" x14ac:dyDescent="0.35">
      <c r="C60" s="6" t="s">
        <v>889</v>
      </c>
      <c r="D60" s="164" t="str">
        <f t="shared" si="2"/>
        <v>CHATHAM PLUMBING</v>
      </c>
    </row>
    <row r="61" spans="3:13" x14ac:dyDescent="0.35">
      <c r="C61" s="6" t="s">
        <v>314</v>
      </c>
      <c r="D61" s="164" t="str">
        <f t="shared" si="2"/>
        <v xml:space="preserve">CHEMONG HHBC </v>
      </c>
    </row>
    <row r="62" spans="3:13" x14ac:dyDescent="0.35">
      <c r="C62" s="6" t="s">
        <v>315</v>
      </c>
      <c r="D62" s="164" t="str">
        <f t="shared" si="2"/>
        <v xml:space="preserve">CLARENVILLE HHBC </v>
      </c>
    </row>
    <row r="63" spans="3:13" x14ac:dyDescent="0.35">
      <c r="C63" s="6" t="s">
        <v>316</v>
      </c>
      <c r="D63" s="164" t="str">
        <f t="shared" si="2"/>
        <v xml:space="preserve">CLOYNE HOME HARDWARE </v>
      </c>
    </row>
    <row r="64" spans="3:13" x14ac:dyDescent="0.35">
      <c r="C64" s="6" t="s">
        <v>317</v>
      </c>
      <c r="D64" s="164" t="str">
        <f t="shared" si="2"/>
        <v xml:space="preserve">COBOURG HOME HARDWARE </v>
      </c>
    </row>
    <row r="65" spans="3:4" x14ac:dyDescent="0.35">
      <c r="C65" s="6" t="s">
        <v>318</v>
      </c>
      <c r="D65" s="164" t="str">
        <f t="shared" si="2"/>
        <v>COLE'S TIM-BR MART</v>
      </c>
    </row>
    <row r="66" spans="3:4" x14ac:dyDescent="0.35">
      <c r="C66" s="6" t="s">
        <v>319</v>
      </c>
      <c r="D66" s="164" t="str">
        <f t="shared" si="2"/>
        <v>COLLINGWOOD H H B C</v>
      </c>
    </row>
    <row r="67" spans="3:4" x14ac:dyDescent="0.35">
      <c r="C67" s="6" t="s">
        <v>320</v>
      </c>
      <c r="D67" s="164" t="str">
        <f t="shared" si="2"/>
        <v xml:space="preserve">COLLINS HHBC STORE </v>
      </c>
    </row>
    <row r="68" spans="3:4" x14ac:dyDescent="0.35">
      <c r="C68" s="6" t="s">
        <v>321</v>
      </c>
      <c r="D68" s="164" t="str">
        <f t="shared" si="2"/>
        <v xml:space="preserve">COOKSVILLE LUMBER CO.LTD </v>
      </c>
    </row>
    <row r="69" spans="3:4" x14ac:dyDescent="0.35">
      <c r="C69" s="6" t="s">
        <v>322</v>
      </c>
      <c r="D69" s="164" t="str">
        <f t="shared" si="2"/>
        <v>COONS BATH DESIGN INC</v>
      </c>
    </row>
    <row r="70" spans="3:4" x14ac:dyDescent="0.35">
      <c r="C70" s="6" t="s">
        <v>323</v>
      </c>
      <c r="D70" s="164" t="str">
        <f t="shared" si="2"/>
        <v>COX HOME HARDWARE</v>
      </c>
    </row>
    <row r="71" spans="3:4" x14ac:dyDescent="0.35">
      <c r="C71" s="6" t="s">
        <v>324</v>
      </c>
      <c r="D71" s="164" t="str">
        <f t="shared" si="2"/>
        <v>CRISTAL BATH</v>
      </c>
    </row>
    <row r="72" spans="3:4" x14ac:dyDescent="0.35">
      <c r="C72" s="6" t="s">
        <v>325</v>
      </c>
      <c r="D72" s="164" t="str">
        <f t="shared" si="2"/>
        <v xml:space="preserve">CROMPTON HHBC </v>
      </c>
    </row>
    <row r="73" spans="3:4" x14ac:dyDescent="0.35">
      <c r="C73" s="6" t="s">
        <v>326</v>
      </c>
      <c r="D73" s="164" t="str">
        <f t="shared" si="2"/>
        <v>CRS KITCHEN &amp; BATHROOMS</v>
      </c>
    </row>
    <row r="74" spans="3:4" x14ac:dyDescent="0.35">
      <c r="C74" s="6" t="s">
        <v>327</v>
      </c>
      <c r="D74" s="164" t="str">
        <f t="shared" si="2"/>
        <v xml:space="preserve">CRYSTAL BATH WALLS INC. </v>
      </c>
    </row>
    <row r="75" spans="3:4" x14ac:dyDescent="0.35">
      <c r="C75" s="6" t="s">
        <v>328</v>
      </c>
      <c r="D75" s="164" t="str">
        <f t="shared" ref="D75:D94" si="3">UPPER(C75)</f>
        <v xml:space="preserve">DALTON'S HHBC </v>
      </c>
    </row>
    <row r="76" spans="3:4" x14ac:dyDescent="0.35">
      <c r="C76" s="6" t="s">
        <v>329</v>
      </c>
      <c r="D76" s="164" t="str">
        <f t="shared" si="3"/>
        <v>DISCOUNT CASH &amp; CARRY OF NORTH BAY</v>
      </c>
    </row>
    <row r="77" spans="3:4" x14ac:dyDescent="0.35">
      <c r="C77" s="6" t="s">
        <v>330</v>
      </c>
      <c r="D77" s="164" t="str">
        <f t="shared" si="3"/>
        <v>DLATON'S HOME HARDWARE BUILDING CENTRE</v>
      </c>
    </row>
    <row r="78" spans="3:4" x14ac:dyDescent="0.35">
      <c r="C78" s="6" t="s">
        <v>331</v>
      </c>
      <c r="D78" s="164" t="str">
        <f t="shared" si="3"/>
        <v xml:space="preserve">DRUMMOND H H </v>
      </c>
    </row>
    <row r="79" spans="3:4" x14ac:dyDescent="0.35">
      <c r="C79" s="6" t="s">
        <v>332</v>
      </c>
      <c r="D79" s="164" t="str">
        <f t="shared" si="3"/>
        <v xml:space="preserve">E. ARCHDEKIN PLUMBING &amp; HEATING LIMITED </v>
      </c>
    </row>
    <row r="80" spans="3:4" x14ac:dyDescent="0.35">
      <c r="C80" s="6" t="s">
        <v>333</v>
      </c>
      <c r="D80" s="164" t="str">
        <f t="shared" si="3"/>
        <v>EASTWAY BUILDING SUPPLIES LTD.</v>
      </c>
    </row>
    <row r="81" spans="3:4" x14ac:dyDescent="0.35">
      <c r="C81" s="6" t="s">
        <v>334</v>
      </c>
      <c r="D81" s="164" t="str">
        <f t="shared" si="3"/>
        <v>ECHO BAY H H</v>
      </c>
    </row>
    <row r="82" spans="3:4" x14ac:dyDescent="0.35">
      <c r="C82" s="6" t="s">
        <v>335</v>
      </c>
      <c r="D82" s="164" t="str">
        <f t="shared" si="3"/>
        <v>ELECTRICAL &amp; PLUMBING STORE (WEST)</v>
      </c>
    </row>
    <row r="83" spans="3:4" x14ac:dyDescent="0.35">
      <c r="C83" s="6" t="s">
        <v>336</v>
      </c>
      <c r="D83" s="164" t="str">
        <f t="shared" si="3"/>
        <v>ELECTRICAL &amp;PLUMBING STORE EAST</v>
      </c>
    </row>
    <row r="84" spans="3:4" x14ac:dyDescent="0.35">
      <c r="C84" s="6" t="s">
        <v>337</v>
      </c>
      <c r="D84" s="164" t="str">
        <f t="shared" si="3"/>
        <v>ELITE PLUMBING &amp; HEATING SUPPLIES LTD.</v>
      </c>
    </row>
    <row r="85" spans="3:4" x14ac:dyDescent="0.35">
      <c r="C85" s="6" t="s">
        <v>338</v>
      </c>
      <c r="D85" s="164" t="str">
        <f t="shared" si="3"/>
        <v xml:space="preserve">ELORA BUILDING SUPPLIES </v>
      </c>
    </row>
    <row r="86" spans="3:4" x14ac:dyDescent="0.35">
      <c r="C86" s="6" t="s">
        <v>339</v>
      </c>
      <c r="D86" s="164" t="str">
        <f t="shared" si="3"/>
        <v>EMBRUN HHBC</v>
      </c>
    </row>
    <row r="87" spans="3:4" x14ac:dyDescent="0.35">
      <c r="C87" s="6" t="s">
        <v>340</v>
      </c>
      <c r="D87" s="164" t="str">
        <f t="shared" si="3"/>
        <v>ESPANOLA H H B C</v>
      </c>
    </row>
    <row r="88" spans="3:4" x14ac:dyDescent="0.35">
      <c r="C88" s="6" t="s">
        <v>341</v>
      </c>
      <c r="D88" s="164" t="str">
        <f t="shared" si="3"/>
        <v>ESSEX HOME HARDWARE</v>
      </c>
    </row>
    <row r="89" spans="3:4" x14ac:dyDescent="0.35">
      <c r="C89" s="6" t="s">
        <v>342</v>
      </c>
      <c r="D89" s="164" t="str">
        <f t="shared" si="3"/>
        <v>EURO FLOORING</v>
      </c>
    </row>
    <row r="90" spans="3:4" x14ac:dyDescent="0.35">
      <c r="C90" s="6" t="s">
        <v>343</v>
      </c>
      <c r="D90" s="164" t="str">
        <f t="shared" si="3"/>
        <v>EURO KITCHEN AND BATH DISTRIBUTORS</v>
      </c>
    </row>
    <row r="91" spans="3:4" x14ac:dyDescent="0.35">
      <c r="C91" s="6" t="s">
        <v>344</v>
      </c>
      <c r="D91" s="164" t="str">
        <f t="shared" si="3"/>
        <v>EUROPEAN KITCHEN &amp; BATH DESIGNERS</v>
      </c>
    </row>
    <row r="92" spans="3:4" x14ac:dyDescent="0.35">
      <c r="C92" s="6" t="s">
        <v>345</v>
      </c>
      <c r="D92" s="164" t="str">
        <f t="shared" si="3"/>
        <v>EVANS BROS HHBC</v>
      </c>
    </row>
    <row r="93" spans="3:4" x14ac:dyDescent="0.35">
      <c r="C93" s="6" t="s">
        <v>346</v>
      </c>
      <c r="D93" s="164" t="str">
        <f t="shared" si="3"/>
        <v xml:space="preserve">FARR'S HH </v>
      </c>
    </row>
    <row r="94" spans="3:4" x14ac:dyDescent="0.35">
      <c r="C94" s="6" t="s">
        <v>347</v>
      </c>
      <c r="D94" s="164" t="str">
        <f t="shared" si="3"/>
        <v xml:space="preserve">FINES HOME HARDWARE </v>
      </c>
    </row>
    <row r="95" spans="3:4" x14ac:dyDescent="0.35">
      <c r="C95" s="6" t="s">
        <v>348</v>
      </c>
      <c r="D95" s="518" t="s">
        <v>1134</v>
      </c>
    </row>
    <row r="96" spans="3:4" x14ac:dyDescent="0.35">
      <c r="C96" s="6" t="s">
        <v>349</v>
      </c>
      <c r="D96" s="518" t="s">
        <v>1135</v>
      </c>
    </row>
    <row r="97" spans="3:4" x14ac:dyDescent="0.35">
      <c r="C97" s="6" t="s">
        <v>350</v>
      </c>
      <c r="D97" s="518" t="s">
        <v>1136</v>
      </c>
    </row>
    <row r="98" spans="3:4" x14ac:dyDescent="0.35">
      <c r="C98" s="6" t="s">
        <v>351</v>
      </c>
      <c r="D98" s="164" t="str">
        <f t="shared" ref="D98:D129" si="4">UPPER(C98)</f>
        <v>FORTVNATO</v>
      </c>
    </row>
    <row r="99" spans="3:4" x14ac:dyDescent="0.35">
      <c r="C99" s="6" t="s">
        <v>352</v>
      </c>
      <c r="D99" s="164" t="str">
        <f t="shared" si="4"/>
        <v xml:space="preserve">FULFORD HARDWARE INC. </v>
      </c>
    </row>
    <row r="100" spans="3:4" x14ac:dyDescent="0.35">
      <c r="C100" s="6" t="s">
        <v>353</v>
      </c>
      <c r="D100" s="164" t="str">
        <f t="shared" si="4"/>
        <v xml:space="preserve">GANANOQUE H.H.B.C </v>
      </c>
    </row>
    <row r="101" spans="3:4" x14ac:dyDescent="0.35">
      <c r="C101" s="6" t="s">
        <v>354</v>
      </c>
      <c r="D101" s="164" t="str">
        <f t="shared" si="4"/>
        <v xml:space="preserve">GEERLINKS H.H.B.C. </v>
      </c>
    </row>
    <row r="102" spans="3:4" x14ac:dyDescent="0.35">
      <c r="C102" s="6" t="s">
        <v>355</v>
      </c>
      <c r="D102" s="164" t="str">
        <f t="shared" si="4"/>
        <v>GEO TECK HEATING AND COOLING LTD</v>
      </c>
    </row>
    <row r="103" spans="3:4" x14ac:dyDescent="0.35">
      <c r="C103" s="6" t="s">
        <v>356</v>
      </c>
      <c r="D103" s="164" t="str">
        <f t="shared" si="4"/>
        <v xml:space="preserve">GILMER'S HHBC </v>
      </c>
    </row>
    <row r="104" spans="3:4" x14ac:dyDescent="0.35">
      <c r="C104" s="6" t="s">
        <v>357</v>
      </c>
      <c r="D104" s="164" t="str">
        <f t="shared" si="4"/>
        <v xml:space="preserve">GLOVERTOWN HHBC </v>
      </c>
    </row>
    <row r="105" spans="3:4" x14ac:dyDescent="0.35">
      <c r="C105" s="6" t="s">
        <v>358</v>
      </c>
      <c r="D105" s="164" t="str">
        <f t="shared" si="4"/>
        <v>GODRICH RONA STORE</v>
      </c>
    </row>
    <row r="106" spans="3:4" x14ac:dyDescent="0.35">
      <c r="C106" s="6" t="s">
        <v>359</v>
      </c>
      <c r="D106" s="164" t="str">
        <f t="shared" si="4"/>
        <v>GOW'S HARDWARE LIMITED</v>
      </c>
    </row>
    <row r="107" spans="3:4" x14ac:dyDescent="0.35">
      <c r="C107" s="6" t="s">
        <v>360</v>
      </c>
      <c r="D107" s="164" t="str">
        <f t="shared" si="4"/>
        <v>GRAND BAY HOME HARDWARE</v>
      </c>
    </row>
    <row r="108" spans="3:4" x14ac:dyDescent="0.35">
      <c r="C108" s="6" t="s">
        <v>361</v>
      </c>
      <c r="D108" s="164" t="str">
        <f t="shared" si="4"/>
        <v>GRAND FALLS HBC</v>
      </c>
    </row>
    <row r="109" spans="3:4" x14ac:dyDescent="0.35">
      <c r="C109" s="6" t="s">
        <v>362</v>
      </c>
      <c r="D109" s="164" t="str">
        <f t="shared" si="4"/>
        <v>GRANDERIE H H</v>
      </c>
    </row>
    <row r="110" spans="3:4" x14ac:dyDescent="0.35">
      <c r="C110" s="6" t="s">
        <v>363</v>
      </c>
      <c r="D110" s="164" t="str">
        <f t="shared" si="4"/>
        <v>GRANT HOME HARDWARE</v>
      </c>
    </row>
    <row r="111" spans="3:4" x14ac:dyDescent="0.35">
      <c r="C111" s="6" t="s">
        <v>364</v>
      </c>
      <c r="D111" s="164" t="str">
        <f t="shared" si="4"/>
        <v xml:space="preserve">GREENWOOD HHBC </v>
      </c>
    </row>
    <row r="112" spans="3:4" x14ac:dyDescent="0.35">
      <c r="C112" s="6" t="s">
        <v>365</v>
      </c>
      <c r="D112" s="164" t="str">
        <f t="shared" si="4"/>
        <v xml:space="preserve">GUERNSEY ENTERPRISES LTD. </v>
      </c>
    </row>
    <row r="113" spans="3:4" x14ac:dyDescent="0.35">
      <c r="C113" s="6" t="s">
        <v>857</v>
      </c>
      <c r="D113" s="164" t="str">
        <f t="shared" si="4"/>
        <v>H.F.SMITH LUMBER-COOKSTOWN</v>
      </c>
    </row>
    <row r="114" spans="3:4" x14ac:dyDescent="0.35">
      <c r="C114" s="6" t="s">
        <v>366</v>
      </c>
      <c r="D114" s="164" t="str">
        <f t="shared" si="4"/>
        <v>HAKIM OPTICAL LABORATORY LTD.</v>
      </c>
    </row>
    <row r="115" spans="3:4" x14ac:dyDescent="0.35">
      <c r="C115" s="6" t="s">
        <v>367</v>
      </c>
      <c r="D115" s="164" t="str">
        <f t="shared" si="4"/>
        <v xml:space="preserve">HAMMOND PLUMBING </v>
      </c>
    </row>
    <row r="116" spans="3:4" x14ac:dyDescent="0.35">
      <c r="C116" s="6" t="s">
        <v>368</v>
      </c>
      <c r="D116" s="164" t="str">
        <f t="shared" si="4"/>
        <v>HANOVER RONA BUILDING CENTRE</v>
      </c>
    </row>
    <row r="117" spans="3:4" x14ac:dyDescent="0.35">
      <c r="C117" s="6" t="s">
        <v>369</v>
      </c>
      <c r="D117" s="164" t="str">
        <f t="shared" si="4"/>
        <v xml:space="preserve">HARTZEL HOME HARDWARE </v>
      </c>
    </row>
    <row r="118" spans="3:4" x14ac:dyDescent="0.35">
      <c r="C118" s="6" t="s">
        <v>370</v>
      </c>
      <c r="D118" s="164" t="str">
        <f t="shared" si="4"/>
        <v xml:space="preserve">HASTINGS HOME HARDWARE </v>
      </c>
    </row>
    <row r="119" spans="3:4" x14ac:dyDescent="0.35">
      <c r="C119" s="6" t="s">
        <v>371</v>
      </c>
      <c r="D119" s="164" t="str">
        <f t="shared" si="4"/>
        <v>HIGHLAND HBC</v>
      </c>
    </row>
    <row r="120" spans="3:4" x14ac:dyDescent="0.35">
      <c r="C120" s="6" t="s">
        <v>372</v>
      </c>
      <c r="D120" s="164" t="str">
        <f t="shared" si="4"/>
        <v>HOLMAR PLUMBING SUPPLIES INC.</v>
      </c>
    </row>
    <row r="121" spans="3:4" x14ac:dyDescent="0.35">
      <c r="C121" s="6" t="s">
        <v>373</v>
      </c>
      <c r="D121" s="164" t="str">
        <f t="shared" si="4"/>
        <v xml:space="preserve">HOME BUILDING CENTRE-TILBURY </v>
      </c>
    </row>
    <row r="122" spans="3:4" x14ac:dyDescent="0.35">
      <c r="C122" s="6" t="s">
        <v>374</v>
      </c>
      <c r="D122" s="164" t="str">
        <f t="shared" si="4"/>
        <v xml:space="preserve">HOME HARDWARE BUILDING CENTRE LONDON EAST </v>
      </c>
    </row>
    <row r="123" spans="3:4" x14ac:dyDescent="0.35">
      <c r="C123" s="6" t="s">
        <v>375</v>
      </c>
      <c r="D123" s="164" t="str">
        <f t="shared" si="4"/>
        <v>HOME UNLIMITED STEELS AVE</v>
      </c>
    </row>
    <row r="124" spans="3:4" x14ac:dyDescent="0.35">
      <c r="C124" s="6" t="s">
        <v>376</v>
      </c>
      <c r="D124" s="164" t="str">
        <f t="shared" si="4"/>
        <v xml:space="preserve">HORNPAYNE HOME HARDWARE </v>
      </c>
    </row>
    <row r="125" spans="3:4" x14ac:dyDescent="0.35">
      <c r="C125" s="6" t="s">
        <v>377</v>
      </c>
      <c r="D125" s="164" t="str">
        <f t="shared" si="4"/>
        <v>HUMBOLDT HARDWARE BUILDING CENTER LTD.</v>
      </c>
    </row>
    <row r="126" spans="3:4" x14ac:dyDescent="0.35">
      <c r="C126" s="6" t="s">
        <v>378</v>
      </c>
      <c r="D126" s="164" t="str">
        <f t="shared" si="4"/>
        <v>HYDE PARK PLUMBING</v>
      </c>
    </row>
    <row r="127" spans="3:4" x14ac:dyDescent="0.35">
      <c r="C127" s="6" t="s">
        <v>379</v>
      </c>
      <c r="D127" s="164" t="str">
        <f t="shared" si="4"/>
        <v>IMPERIAL FLOORING &amp; BATH LTD.</v>
      </c>
    </row>
    <row r="128" spans="3:4" x14ac:dyDescent="0.35">
      <c r="C128" s="6" t="s">
        <v>380</v>
      </c>
      <c r="D128" s="164" t="str">
        <f t="shared" si="4"/>
        <v>INVERNESS DESIGN BUILD GROUP LTD.</v>
      </c>
    </row>
    <row r="129" spans="3:4" x14ac:dyDescent="0.35">
      <c r="C129" s="6" t="s">
        <v>381</v>
      </c>
      <c r="D129" s="164" t="str">
        <f t="shared" si="4"/>
        <v>J.M MCDONALD LUMBER LIMITED</v>
      </c>
    </row>
    <row r="130" spans="3:4" x14ac:dyDescent="0.35">
      <c r="C130" s="6" t="s">
        <v>382</v>
      </c>
      <c r="D130" s="164" t="str">
        <f t="shared" ref="D130:D161" si="5">UPPER(C130)</f>
        <v xml:space="preserve">JACKMAN'S HC </v>
      </c>
    </row>
    <row r="131" spans="3:4" x14ac:dyDescent="0.35">
      <c r="C131" s="6" t="s">
        <v>383</v>
      </c>
      <c r="D131" s="164" t="str">
        <f t="shared" si="5"/>
        <v xml:space="preserve">JEAN'S HOME HARDWARE </v>
      </c>
    </row>
    <row r="132" spans="3:4" x14ac:dyDescent="0.35">
      <c r="C132" s="6" t="s">
        <v>384</v>
      </c>
      <c r="D132" s="164" t="str">
        <f t="shared" si="5"/>
        <v>JUDD'S HOME HARDWARE</v>
      </c>
    </row>
    <row r="133" spans="3:4" x14ac:dyDescent="0.35">
      <c r="C133" s="6" t="s">
        <v>385</v>
      </c>
      <c r="D133" s="164" t="str">
        <f t="shared" si="5"/>
        <v>KALA'S HOME HARDWARE</v>
      </c>
    </row>
    <row r="134" spans="3:4" x14ac:dyDescent="0.35">
      <c r="C134" s="6" t="s">
        <v>386</v>
      </c>
      <c r="D134" s="164" t="str">
        <f t="shared" si="5"/>
        <v>KEMPTVILLE BUILDING CENTRE</v>
      </c>
    </row>
    <row r="135" spans="3:4" x14ac:dyDescent="0.35">
      <c r="C135" s="6" t="s">
        <v>387</v>
      </c>
      <c r="D135" s="164" t="str">
        <f t="shared" si="5"/>
        <v>KEN WILBUR</v>
      </c>
    </row>
    <row r="136" spans="3:4" x14ac:dyDescent="0.35">
      <c r="C136" s="6" t="s">
        <v>388</v>
      </c>
      <c r="D136" s="164" t="str">
        <f t="shared" si="5"/>
        <v>KIDD'S HHBC</v>
      </c>
    </row>
    <row r="137" spans="3:4" x14ac:dyDescent="0.35">
      <c r="C137" s="6" t="s">
        <v>389</v>
      </c>
      <c r="D137" s="164" t="str">
        <f t="shared" si="5"/>
        <v>KINCARDINE HOME HARDWARE</v>
      </c>
    </row>
    <row r="138" spans="3:4" x14ac:dyDescent="0.35">
      <c r="C138" s="6" t="s">
        <v>390</v>
      </c>
      <c r="D138" s="164" t="str">
        <f t="shared" si="5"/>
        <v>KINCARDINE TIM-BR.MART</v>
      </c>
    </row>
    <row r="139" spans="3:4" x14ac:dyDescent="0.35">
      <c r="C139" s="6" t="s">
        <v>391</v>
      </c>
      <c r="D139" s="164" t="str">
        <f t="shared" si="5"/>
        <v xml:space="preserve">KINDERSLEY HHBC </v>
      </c>
    </row>
    <row r="140" spans="3:4" x14ac:dyDescent="0.35">
      <c r="C140" s="6" t="s">
        <v>392</v>
      </c>
      <c r="D140" s="164" t="str">
        <f t="shared" si="5"/>
        <v>KITCHEN STUDIO</v>
      </c>
    </row>
    <row r="141" spans="3:4" x14ac:dyDescent="0.35">
      <c r="C141" s="6" t="s">
        <v>1363</v>
      </c>
      <c r="D141" s="164" t="str">
        <f t="shared" si="5"/>
        <v>KNOWLES PLUMBING-BRACEBRIDGE</v>
      </c>
    </row>
    <row r="142" spans="3:4" x14ac:dyDescent="0.35">
      <c r="C142" s="6" t="s">
        <v>393</v>
      </c>
      <c r="D142" s="164" t="str">
        <f t="shared" si="5"/>
        <v>KOLANI KITCHEN &amp; BATH INC. OAKVILLE</v>
      </c>
    </row>
    <row r="143" spans="3:4" x14ac:dyDescent="0.35">
      <c r="C143" s="6" t="s">
        <v>394</v>
      </c>
      <c r="D143" s="164" t="str">
        <f t="shared" si="5"/>
        <v>KOLANI KITCHEN &amp; BATH INC. -WOODBRIDGE</v>
      </c>
    </row>
    <row r="144" spans="3:4" x14ac:dyDescent="0.35">
      <c r="C144" s="6" t="s">
        <v>395</v>
      </c>
      <c r="D144" s="164" t="str">
        <f t="shared" si="5"/>
        <v>KOLANI KITHEN &amp; BATH INC. CONCORD</v>
      </c>
    </row>
    <row r="145" spans="3:4" x14ac:dyDescent="0.35">
      <c r="C145" s="6" t="s">
        <v>396</v>
      </c>
      <c r="D145" s="164" t="str">
        <f t="shared" si="5"/>
        <v>LA CRETE H H B C</v>
      </c>
    </row>
    <row r="146" spans="3:4" x14ac:dyDescent="0.35">
      <c r="C146" s="6" t="s">
        <v>397</v>
      </c>
      <c r="D146" s="164" t="str">
        <f t="shared" si="5"/>
        <v>LA CUSINE KITCHEN CABINETS</v>
      </c>
    </row>
    <row r="147" spans="3:4" x14ac:dyDescent="0.35">
      <c r="C147" s="6" t="s">
        <v>398</v>
      </c>
      <c r="D147" s="164" t="str">
        <f t="shared" si="5"/>
        <v>LAKESIDE HH STORE</v>
      </c>
    </row>
    <row r="148" spans="3:4" x14ac:dyDescent="0.35">
      <c r="C148" s="6" t="s">
        <v>399</v>
      </c>
      <c r="D148" s="164" t="str">
        <f t="shared" si="5"/>
        <v xml:space="preserve">LAMPERT BATH LINERS PLUS </v>
      </c>
    </row>
    <row r="149" spans="3:4" x14ac:dyDescent="0.35">
      <c r="C149" s="6" t="s">
        <v>400</v>
      </c>
      <c r="D149" s="164" t="str">
        <f t="shared" si="5"/>
        <v>LATITUDE</v>
      </c>
    </row>
    <row r="150" spans="3:4" x14ac:dyDescent="0.35">
      <c r="C150" s="6" t="s">
        <v>401</v>
      </c>
      <c r="D150" s="164" t="str">
        <f t="shared" si="5"/>
        <v>LEAMINGTON HBC STORE</v>
      </c>
    </row>
    <row r="151" spans="3:4" x14ac:dyDescent="0.35">
      <c r="C151" s="6" t="s">
        <v>881</v>
      </c>
      <c r="D151" s="164" t="str">
        <f t="shared" si="5"/>
        <v>LINSAY DESIGN CENTRE</v>
      </c>
    </row>
    <row r="152" spans="3:4" x14ac:dyDescent="0.35">
      <c r="C152" s="6" t="s">
        <v>402</v>
      </c>
      <c r="D152" s="164" t="str">
        <f t="shared" si="5"/>
        <v>LONDON BATH CENTER</v>
      </c>
    </row>
    <row r="153" spans="3:4" x14ac:dyDescent="0.35">
      <c r="C153" s="6" t="s">
        <v>403</v>
      </c>
      <c r="D153" s="164" t="str">
        <f t="shared" si="5"/>
        <v>LONGFORD INTERNATIONAL LTD</v>
      </c>
    </row>
    <row r="154" spans="3:4" x14ac:dyDescent="0.35">
      <c r="C154" s="6" t="s">
        <v>404</v>
      </c>
      <c r="D154" s="164" t="str">
        <f t="shared" si="5"/>
        <v>LUHBERTERIA HHBC</v>
      </c>
    </row>
    <row r="155" spans="3:4" x14ac:dyDescent="0.35">
      <c r="C155" s="6" t="s">
        <v>405</v>
      </c>
      <c r="D155" s="164" t="str">
        <f t="shared" si="5"/>
        <v>LUMBERJACK HH</v>
      </c>
    </row>
    <row r="156" spans="3:4" x14ac:dyDescent="0.35">
      <c r="C156" s="6" t="s">
        <v>406</v>
      </c>
      <c r="D156" s="164" t="str">
        <f t="shared" si="5"/>
        <v>LUMBERLAND NORTH INC.</v>
      </c>
    </row>
    <row r="157" spans="3:4" x14ac:dyDescent="0.35">
      <c r="C157" s="6" t="s">
        <v>407</v>
      </c>
      <c r="D157" s="164" t="str">
        <f t="shared" si="5"/>
        <v>LUXURY  BATH &amp; TILE CENTRE</v>
      </c>
    </row>
    <row r="158" spans="3:4" x14ac:dyDescent="0.35">
      <c r="C158" s="6" t="s">
        <v>408</v>
      </c>
      <c r="D158" s="164" t="str">
        <f t="shared" si="5"/>
        <v>MANITOWANING MILL HBC</v>
      </c>
    </row>
    <row r="159" spans="3:4" x14ac:dyDescent="0.35">
      <c r="C159" s="6" t="s">
        <v>409</v>
      </c>
      <c r="D159" s="164" t="str">
        <f t="shared" si="5"/>
        <v>MARATHON H H B C</v>
      </c>
    </row>
    <row r="160" spans="3:4" x14ac:dyDescent="0.35">
      <c r="C160" s="6" t="s">
        <v>410</v>
      </c>
      <c r="D160" s="164" t="str">
        <f t="shared" si="5"/>
        <v xml:space="preserve">MAR-SPAN HHBC </v>
      </c>
    </row>
    <row r="161" spans="3:4" x14ac:dyDescent="0.35">
      <c r="C161" s="6" t="s">
        <v>411</v>
      </c>
      <c r="D161" s="164" t="str">
        <f t="shared" si="5"/>
        <v xml:space="preserve">MCDONALD HHBC </v>
      </c>
    </row>
    <row r="162" spans="3:4" x14ac:dyDescent="0.35">
      <c r="C162" s="6" t="s">
        <v>412</v>
      </c>
      <c r="D162" s="164" t="str">
        <f t="shared" ref="D162:D193" si="6">UPPER(C162)</f>
        <v>MCNABB LUMBER CO. LTD</v>
      </c>
    </row>
    <row r="163" spans="3:4" x14ac:dyDescent="0.35">
      <c r="C163" s="6" t="s">
        <v>413</v>
      </c>
      <c r="D163" s="164" t="str">
        <f t="shared" si="6"/>
        <v xml:space="preserve">MCNAUGHTONS HHBC </v>
      </c>
    </row>
    <row r="164" spans="3:4" x14ac:dyDescent="0.35">
      <c r="C164" s="6" t="s">
        <v>414</v>
      </c>
      <c r="D164" s="164" t="str">
        <f t="shared" si="6"/>
        <v>MERRETT HHBC</v>
      </c>
    </row>
    <row r="165" spans="3:4" x14ac:dyDescent="0.35">
      <c r="C165" s="6" t="s">
        <v>415</v>
      </c>
      <c r="D165" s="164" t="str">
        <f t="shared" si="6"/>
        <v>METRO H B C</v>
      </c>
    </row>
    <row r="166" spans="3:4" x14ac:dyDescent="0.35">
      <c r="C166" s="6" t="s">
        <v>416</v>
      </c>
      <c r="D166" s="164" t="str">
        <f t="shared" si="6"/>
        <v>METRO HOME BUILDING CENTER</v>
      </c>
    </row>
    <row r="167" spans="3:4" x14ac:dyDescent="0.35">
      <c r="C167" s="6" t="s">
        <v>417</v>
      </c>
      <c r="D167" s="164" t="str">
        <f t="shared" si="6"/>
        <v>METRO LUMBER  HOME HARDWARE</v>
      </c>
    </row>
    <row r="168" spans="3:4" x14ac:dyDescent="0.35">
      <c r="C168" s="6" t="s">
        <v>418</v>
      </c>
      <c r="D168" s="164" t="str">
        <f t="shared" si="6"/>
        <v>MIDLAND H B C</v>
      </c>
    </row>
    <row r="169" spans="3:4" x14ac:dyDescent="0.35">
      <c r="C169" s="6" t="s">
        <v>419</v>
      </c>
      <c r="D169" s="164" t="str">
        <f t="shared" si="6"/>
        <v>MILLER LAKE TIM-BR. MART</v>
      </c>
    </row>
    <row r="170" spans="3:4" x14ac:dyDescent="0.35">
      <c r="C170" s="6" t="s">
        <v>420</v>
      </c>
      <c r="D170" s="164" t="str">
        <f t="shared" si="6"/>
        <v>MILLERS HOME HARDWARE CNTR</v>
      </c>
    </row>
    <row r="171" spans="3:4" x14ac:dyDescent="0.35">
      <c r="C171" s="6" t="s">
        <v>421</v>
      </c>
      <c r="D171" s="164" t="str">
        <f t="shared" si="6"/>
        <v>MILTON HOME HARWARE</v>
      </c>
    </row>
    <row r="172" spans="3:4" x14ac:dyDescent="0.35">
      <c r="C172" s="6" t="s">
        <v>422</v>
      </c>
      <c r="D172" s="164" t="str">
        <f t="shared" si="6"/>
        <v>MOFFAT &amp; POWELL LONDON</v>
      </c>
    </row>
    <row r="173" spans="3:4" x14ac:dyDescent="0.35">
      <c r="C173" s="6" t="s">
        <v>423</v>
      </c>
      <c r="D173" s="164" t="str">
        <f t="shared" si="6"/>
        <v xml:space="preserve">MOFFAT &amp; POWELL MITCHELL </v>
      </c>
    </row>
    <row r="174" spans="3:4" x14ac:dyDescent="0.35">
      <c r="C174" s="6" t="s">
        <v>424</v>
      </c>
      <c r="D174" s="164" t="str">
        <f t="shared" si="6"/>
        <v>MOFFAT &amp; POWELL STRATHROY</v>
      </c>
    </row>
    <row r="175" spans="3:4" x14ac:dyDescent="0.35">
      <c r="C175" s="6" t="s">
        <v>425</v>
      </c>
      <c r="D175" s="164" t="str">
        <f t="shared" si="6"/>
        <v>MOFFAT AND POWELL - 05 EXETER</v>
      </c>
    </row>
    <row r="176" spans="3:4" x14ac:dyDescent="0.35">
      <c r="C176" s="6" t="s">
        <v>426</v>
      </c>
      <c r="D176" s="164" t="str">
        <f t="shared" si="6"/>
        <v>MOUNT ALBERT H H C</v>
      </c>
    </row>
    <row r="177" spans="3:4" x14ac:dyDescent="0.35">
      <c r="C177" s="6" t="s">
        <v>427</v>
      </c>
      <c r="D177" s="164" t="str">
        <f t="shared" si="6"/>
        <v>MR. TONY</v>
      </c>
    </row>
    <row r="178" spans="3:4" x14ac:dyDescent="0.35">
      <c r="C178" s="6" t="s">
        <v>428</v>
      </c>
      <c r="D178" s="164" t="str">
        <f t="shared" si="6"/>
        <v>MS.DEBI</v>
      </c>
    </row>
    <row r="179" spans="3:4" x14ac:dyDescent="0.35">
      <c r="C179" s="6" t="s">
        <v>429</v>
      </c>
      <c r="D179" s="164" t="str">
        <f t="shared" si="6"/>
        <v>MUIRS HOME IMPROVEMENT</v>
      </c>
    </row>
    <row r="180" spans="3:4" x14ac:dyDescent="0.35">
      <c r="C180" s="6" t="s">
        <v>430</v>
      </c>
      <c r="D180" s="164" t="str">
        <f t="shared" si="6"/>
        <v>MYRNA P.LEE</v>
      </c>
    </row>
    <row r="181" spans="3:4" x14ac:dyDescent="0.35">
      <c r="C181" s="6" t="s">
        <v>431</v>
      </c>
      <c r="D181" s="164" t="str">
        <f t="shared" si="6"/>
        <v xml:space="preserve">NAYLOR'S KITCHEN </v>
      </c>
    </row>
    <row r="182" spans="3:4" x14ac:dyDescent="0.35">
      <c r="C182" s="6" t="s">
        <v>432</v>
      </c>
      <c r="D182" s="164" t="str">
        <f t="shared" si="6"/>
        <v>NEW CANADIANS LUMBER HBC</v>
      </c>
    </row>
    <row r="183" spans="3:4" x14ac:dyDescent="0.35">
      <c r="C183" s="6" t="s">
        <v>433</v>
      </c>
      <c r="D183" s="164" t="str">
        <f t="shared" si="6"/>
        <v>NEW HAMBURG HH</v>
      </c>
    </row>
    <row r="184" spans="3:4" x14ac:dyDescent="0.35">
      <c r="C184" s="6" t="s">
        <v>434</v>
      </c>
      <c r="D184" s="164" t="str">
        <f t="shared" si="6"/>
        <v>NEWMARKET HOME HARDWARE</v>
      </c>
    </row>
    <row r="185" spans="3:4" x14ac:dyDescent="0.35">
      <c r="C185" s="6" t="s">
        <v>435</v>
      </c>
      <c r="D185" s="164" t="str">
        <f t="shared" si="6"/>
        <v xml:space="preserve">NORTH WEST LUMBER CO H.H. </v>
      </c>
    </row>
    <row r="186" spans="3:4" x14ac:dyDescent="0.35">
      <c r="C186" s="6" t="s">
        <v>436</v>
      </c>
      <c r="D186" s="164" t="str">
        <f t="shared" si="6"/>
        <v>NORVAL PLUMBING CENTER INC</v>
      </c>
    </row>
    <row r="187" spans="3:4" x14ac:dyDescent="0.35">
      <c r="C187" s="6" t="s">
        <v>437</v>
      </c>
      <c r="D187" s="164" t="str">
        <f t="shared" si="6"/>
        <v>NYKAMP H H  B C</v>
      </c>
    </row>
    <row r="188" spans="3:4" x14ac:dyDescent="0.35">
      <c r="C188" s="6" t="s">
        <v>438</v>
      </c>
      <c r="D188" s="164" t="str">
        <f t="shared" si="6"/>
        <v>OAK RIDGE HILL HH</v>
      </c>
    </row>
    <row r="189" spans="3:4" x14ac:dyDescent="0.35">
      <c r="C189" s="6" t="s">
        <v>439</v>
      </c>
      <c r="D189" s="164" t="str">
        <f t="shared" si="6"/>
        <v>ORILLIA H B C</v>
      </c>
    </row>
    <row r="190" spans="3:4" x14ac:dyDescent="0.35">
      <c r="C190" s="6" t="s">
        <v>440</v>
      </c>
      <c r="D190" s="164" t="str">
        <f t="shared" si="6"/>
        <v>ORLEANS HOME HARDWARE</v>
      </c>
    </row>
    <row r="191" spans="3:4" x14ac:dyDescent="0.35">
      <c r="C191" s="6" t="s">
        <v>441</v>
      </c>
      <c r="D191" s="164" t="str">
        <f t="shared" si="6"/>
        <v>OSHAWA WEST HOME HARDWARE</v>
      </c>
    </row>
    <row r="192" spans="3:4" x14ac:dyDescent="0.35">
      <c r="C192" s="6" t="s">
        <v>442</v>
      </c>
      <c r="D192" s="164" t="str">
        <f t="shared" si="6"/>
        <v>PALMER H H B C</v>
      </c>
    </row>
    <row r="193" spans="3:4" x14ac:dyDescent="0.35">
      <c r="C193" s="6" t="s">
        <v>443</v>
      </c>
      <c r="D193" s="164" t="str">
        <f t="shared" si="6"/>
        <v>PARIS H B C</v>
      </c>
    </row>
    <row r="194" spans="3:4" x14ac:dyDescent="0.35">
      <c r="C194" s="6" t="s">
        <v>444</v>
      </c>
      <c r="D194" s="164" t="str">
        <f t="shared" ref="D194:D225" si="7">UPPER(C194)</f>
        <v xml:space="preserve">PAYZANT HHBC </v>
      </c>
    </row>
    <row r="195" spans="3:4" x14ac:dyDescent="0.35">
      <c r="C195" s="6" t="s">
        <v>445</v>
      </c>
      <c r="D195" s="164" t="str">
        <f t="shared" si="7"/>
        <v>PENETANG HOME HARDWARE</v>
      </c>
    </row>
    <row r="196" spans="3:4" x14ac:dyDescent="0.35">
      <c r="C196" s="6" t="s">
        <v>446</v>
      </c>
      <c r="D196" s="164" t="str">
        <f t="shared" si="7"/>
        <v>PENNER BUILDING CENTRE</v>
      </c>
    </row>
    <row r="197" spans="3:4" x14ac:dyDescent="0.35">
      <c r="C197" s="6" t="s">
        <v>447</v>
      </c>
      <c r="D197" s="164" t="str">
        <f t="shared" si="7"/>
        <v>PETROLIA HOME HARDWARE</v>
      </c>
    </row>
    <row r="198" spans="3:4" x14ac:dyDescent="0.35">
      <c r="C198" s="6" t="s">
        <v>448</v>
      </c>
      <c r="D198" s="164" t="str">
        <f t="shared" si="7"/>
        <v>PICTON HOME HARDWARE</v>
      </c>
    </row>
    <row r="199" spans="3:4" x14ac:dyDescent="0.35">
      <c r="C199" s="6" t="s">
        <v>449</v>
      </c>
      <c r="D199" s="164" t="str">
        <f t="shared" si="7"/>
        <v>PLATINUM KITCHEN, BATHS &amp; BEYOND</v>
      </c>
    </row>
    <row r="200" spans="3:4" x14ac:dyDescent="0.35">
      <c r="C200" s="6" t="s">
        <v>450</v>
      </c>
      <c r="D200" s="164" t="str">
        <f t="shared" si="7"/>
        <v>PLAZA - H H S</v>
      </c>
    </row>
    <row r="201" spans="3:4" x14ac:dyDescent="0.35">
      <c r="C201" s="6" t="s">
        <v>451</v>
      </c>
      <c r="D201" s="164" t="str">
        <f t="shared" si="7"/>
        <v>PLUMBING &amp; PARTS</v>
      </c>
    </row>
    <row r="202" spans="3:4" x14ac:dyDescent="0.35">
      <c r="C202" s="6" t="s">
        <v>870</v>
      </c>
      <c r="D202" s="164" t="str">
        <f t="shared" si="7"/>
        <v>PLUMBING CENTRE HAMILTON</v>
      </c>
    </row>
    <row r="203" spans="3:4" x14ac:dyDescent="0.35">
      <c r="C203" s="6" t="s">
        <v>452</v>
      </c>
      <c r="D203" s="164" t="str">
        <f t="shared" si="7"/>
        <v>PLUMBING HARDWARE PLUS</v>
      </c>
    </row>
    <row r="204" spans="3:4" x14ac:dyDescent="0.35">
      <c r="C204" s="6" t="s">
        <v>453</v>
      </c>
      <c r="D204" s="164" t="str">
        <f t="shared" si="7"/>
        <v>PLUMBING MART</v>
      </c>
    </row>
    <row r="205" spans="3:4" x14ac:dyDescent="0.35">
      <c r="C205" s="6" t="s">
        <v>454</v>
      </c>
      <c r="D205" s="164" t="str">
        <f t="shared" si="7"/>
        <v>PLUMBING PLUS</v>
      </c>
    </row>
    <row r="206" spans="3:4" x14ac:dyDescent="0.35">
      <c r="C206" s="6" t="s">
        <v>455</v>
      </c>
      <c r="D206" s="164" t="str">
        <f t="shared" si="7"/>
        <v>PLUMBING SUPPLY DIVISION OF ELKA INDUSTRIES INC.</v>
      </c>
    </row>
    <row r="207" spans="3:4" x14ac:dyDescent="0.35">
      <c r="C207" s="6" t="s">
        <v>456</v>
      </c>
      <c r="D207" s="164" t="str">
        <f t="shared" si="7"/>
        <v xml:space="preserve">PLUMBING WAREHOUSE - BRAMPTON </v>
      </c>
    </row>
    <row r="208" spans="3:4" x14ac:dyDescent="0.35">
      <c r="C208" s="6" t="s">
        <v>457</v>
      </c>
      <c r="D208" s="164" t="str">
        <f t="shared" si="7"/>
        <v>PLUMBING WAREHOUSE - SUDBURY</v>
      </c>
    </row>
    <row r="209" spans="3:4" x14ac:dyDescent="0.35">
      <c r="C209" s="6" t="s">
        <v>458</v>
      </c>
      <c r="D209" s="164" t="str">
        <f t="shared" si="7"/>
        <v>PLUMBING WAREHOUSE BATH &amp; KITCHEN</v>
      </c>
    </row>
    <row r="210" spans="3:4" x14ac:dyDescent="0.35">
      <c r="C210" s="6" t="s">
        <v>459</v>
      </c>
      <c r="D210" s="164" t="str">
        <f t="shared" si="7"/>
        <v>PLUMBPRO SUPPLIES</v>
      </c>
    </row>
    <row r="211" spans="3:4" x14ac:dyDescent="0.35">
      <c r="C211" s="6" t="s">
        <v>460</v>
      </c>
      <c r="D211" s="164" t="str">
        <f t="shared" si="7"/>
        <v>PORT- C H H B C</v>
      </c>
    </row>
    <row r="212" spans="3:4" x14ac:dyDescent="0.35">
      <c r="C212" s="6" t="s">
        <v>461</v>
      </c>
      <c r="D212" s="164" t="str">
        <f t="shared" si="7"/>
        <v>PORT ELGIN- H H B C</v>
      </c>
    </row>
    <row r="213" spans="3:4" x14ac:dyDescent="0.35">
      <c r="C213" s="6" t="s">
        <v>462</v>
      </c>
      <c r="D213" s="164" t="str">
        <f t="shared" si="7"/>
        <v>PORT STANLEY HOME HARDWARE</v>
      </c>
    </row>
    <row r="214" spans="3:4" x14ac:dyDescent="0.35">
      <c r="C214" s="6" t="s">
        <v>463</v>
      </c>
      <c r="D214" s="164" t="str">
        <f t="shared" si="7"/>
        <v>POUNDER TIM BR MART</v>
      </c>
    </row>
    <row r="215" spans="3:4" x14ac:dyDescent="0.35">
      <c r="C215" s="6" t="s">
        <v>464</v>
      </c>
      <c r="D215" s="164" t="str">
        <f t="shared" si="7"/>
        <v>POWELL PLUMBING SUPPLY LTD</v>
      </c>
    </row>
    <row r="216" spans="3:4" x14ac:dyDescent="0.35">
      <c r="C216" s="6" t="s">
        <v>465</v>
      </c>
      <c r="D216" s="164" t="str">
        <f t="shared" si="7"/>
        <v>RENO WOW</v>
      </c>
    </row>
    <row r="217" spans="3:4" x14ac:dyDescent="0.35">
      <c r="C217" s="308" t="s">
        <v>855</v>
      </c>
      <c r="D217" s="164" t="str">
        <f t="shared" si="7"/>
        <v>RIDGEWAY DESIGN CENTRE- MISSISSAUGA</v>
      </c>
    </row>
    <row r="218" spans="3:4" x14ac:dyDescent="0.35">
      <c r="C218" s="6" t="s">
        <v>466</v>
      </c>
      <c r="D218" s="164" t="str">
        <f t="shared" si="7"/>
        <v xml:space="preserve">ROCKY HARBOUR HHBC </v>
      </c>
    </row>
    <row r="219" spans="3:4" x14ac:dyDescent="0.35">
      <c r="C219" s="6" t="s">
        <v>467</v>
      </c>
      <c r="D219" s="164" t="str">
        <f t="shared" si="7"/>
        <v xml:space="preserve">ROCKY MOUNTAIN HOUSE HHBC </v>
      </c>
    </row>
    <row r="220" spans="3:4" x14ac:dyDescent="0.35">
      <c r="C220" s="6" t="s">
        <v>468</v>
      </c>
      <c r="D220" s="164" t="str">
        <f t="shared" si="7"/>
        <v>ROLSTON- H B C S</v>
      </c>
    </row>
    <row r="221" spans="3:4" x14ac:dyDescent="0.35">
      <c r="C221" s="6" t="s">
        <v>469</v>
      </c>
      <c r="D221" s="164" t="str">
        <f t="shared" si="7"/>
        <v>RONA BUILDING CENTRE MITCHELL'S</v>
      </c>
    </row>
    <row r="222" spans="3:4" x14ac:dyDescent="0.35">
      <c r="C222" s="6" t="s">
        <v>470</v>
      </c>
      <c r="D222" s="164" t="str">
        <f t="shared" si="7"/>
        <v>SALMON ARM HBC</v>
      </c>
    </row>
    <row r="223" spans="3:4" x14ac:dyDescent="0.35">
      <c r="C223" s="6" t="s">
        <v>471</v>
      </c>
      <c r="D223" s="164" t="str">
        <f t="shared" si="7"/>
        <v>SCHELL LUMBER HBC</v>
      </c>
    </row>
    <row r="224" spans="3:4" x14ac:dyDescent="0.35">
      <c r="C224" s="6" t="s">
        <v>472</v>
      </c>
      <c r="D224" s="164" t="str">
        <f t="shared" si="7"/>
        <v>SCHILLING HBC STORE</v>
      </c>
    </row>
    <row r="225" spans="3:4" x14ac:dyDescent="0.35">
      <c r="C225" s="6" t="s">
        <v>473</v>
      </c>
      <c r="D225" s="164" t="str">
        <f t="shared" si="7"/>
        <v>SCOTIAN HOMES - ENFIELD HOME HARDWARE</v>
      </c>
    </row>
    <row r="226" spans="3:4" x14ac:dyDescent="0.35">
      <c r="C226" s="6" t="s">
        <v>474</v>
      </c>
      <c r="D226" s="164" t="str">
        <f t="shared" ref="D226:D228" si="8">UPPER(C226)</f>
        <v xml:space="preserve">SHEAVES HOME HARDWARE </v>
      </c>
    </row>
    <row r="227" spans="3:4" x14ac:dyDescent="0.35">
      <c r="C227" s="6" t="s">
        <v>475</v>
      </c>
      <c r="D227" s="164" t="str">
        <f t="shared" si="8"/>
        <v>SIMCOE HOME HARDWARE</v>
      </c>
    </row>
    <row r="228" spans="3:4" x14ac:dyDescent="0.35">
      <c r="C228" s="6" t="s">
        <v>476</v>
      </c>
      <c r="D228" s="164" t="str">
        <f t="shared" si="8"/>
        <v>SISIBOO HOME HARDWARE</v>
      </c>
    </row>
    <row r="229" spans="3:4" x14ac:dyDescent="0.35">
      <c r="C229" s="6" t="s">
        <v>477</v>
      </c>
      <c r="D229" s="308" t="s">
        <v>855</v>
      </c>
    </row>
    <row r="230" spans="3:4" x14ac:dyDescent="0.35">
      <c r="C230" s="6" t="s">
        <v>478</v>
      </c>
      <c r="D230" s="164" t="str">
        <f t="shared" ref="D230:D243" si="9">UPPER(C230)</f>
        <v>SMITTY'S HOME HARDWARE</v>
      </c>
    </row>
    <row r="231" spans="3:4" x14ac:dyDescent="0.35">
      <c r="C231" s="6" t="s">
        <v>479</v>
      </c>
      <c r="D231" s="164" t="str">
        <f t="shared" si="9"/>
        <v>STAMFORD HOME HARDWARE</v>
      </c>
    </row>
    <row r="232" spans="3:4" x14ac:dyDescent="0.35">
      <c r="C232" s="6" t="s">
        <v>480</v>
      </c>
      <c r="D232" s="164" t="str">
        <f t="shared" si="9"/>
        <v xml:space="preserve">STRATFORD HHBC </v>
      </c>
    </row>
    <row r="233" spans="3:4" x14ac:dyDescent="0.35">
      <c r="C233" s="6" t="s">
        <v>481</v>
      </c>
      <c r="D233" s="164" t="str">
        <f t="shared" si="9"/>
        <v>STRATHROY H H B C</v>
      </c>
    </row>
    <row r="234" spans="3:4" x14ac:dyDescent="0.35">
      <c r="C234" s="6" t="s">
        <v>482</v>
      </c>
      <c r="D234" s="164" t="str">
        <f t="shared" si="9"/>
        <v xml:space="preserve">STURGEON  FALLS H H B  C </v>
      </c>
    </row>
    <row r="235" spans="3:4" x14ac:dyDescent="0.35">
      <c r="C235" s="6" t="s">
        <v>483</v>
      </c>
      <c r="D235" s="164" t="str">
        <f t="shared" si="9"/>
        <v>SUTTON HOME HARDWARE</v>
      </c>
    </row>
    <row r="236" spans="3:4" x14ac:dyDescent="0.35">
      <c r="C236" s="6" t="s">
        <v>484</v>
      </c>
      <c r="D236" s="164" t="str">
        <f t="shared" si="9"/>
        <v>TAPS &amp; STONE KITCHEN &amp; BATH BOUTIQUE</v>
      </c>
    </row>
    <row r="237" spans="3:4" x14ac:dyDescent="0.35">
      <c r="C237" s="6" t="s">
        <v>485</v>
      </c>
      <c r="D237" s="164" t="str">
        <f t="shared" si="9"/>
        <v>TAPS AND TUBS KITCHEN &amp; BATH STUDIO</v>
      </c>
    </row>
    <row r="238" spans="3:4" x14ac:dyDescent="0.35">
      <c r="C238" s="6" t="s">
        <v>486</v>
      </c>
      <c r="D238" s="164" t="str">
        <f t="shared" si="9"/>
        <v>TAPWORKS KITCHEN &amp; BATH (SCARBOROUGH)</v>
      </c>
    </row>
    <row r="239" spans="3:4" x14ac:dyDescent="0.35">
      <c r="C239" s="6" t="s">
        <v>487</v>
      </c>
      <c r="D239" s="164" t="str">
        <f t="shared" si="9"/>
        <v>TAPWORKS KITCHEN &amp; BATH LTD (OAKVILLE)</v>
      </c>
    </row>
    <row r="240" spans="3:4" x14ac:dyDescent="0.35">
      <c r="C240" s="6" t="s">
        <v>1456</v>
      </c>
      <c r="D240" s="164" t="str">
        <f t="shared" si="9"/>
        <v xml:space="preserve">TECUMSEH HH </v>
      </c>
    </row>
    <row r="241" spans="3:4" x14ac:dyDescent="0.35">
      <c r="C241" s="6" t="s">
        <v>488</v>
      </c>
      <c r="D241" s="164" t="str">
        <f t="shared" si="9"/>
        <v>THE ELECTRICAL &amp; PLUMBING STORE</v>
      </c>
    </row>
    <row r="242" spans="3:4" x14ac:dyDescent="0.35">
      <c r="C242" s="6" t="s">
        <v>489</v>
      </c>
      <c r="D242" s="164" t="str">
        <f t="shared" si="9"/>
        <v>THE NEW STURGEON BUILDERS HHBC</v>
      </c>
    </row>
    <row r="243" spans="3:4" x14ac:dyDescent="0.35">
      <c r="C243" s="6" t="s">
        <v>490</v>
      </c>
      <c r="D243" s="164" t="str">
        <f t="shared" si="9"/>
        <v>THE WORLD OF PLUMBING</v>
      </c>
    </row>
    <row r="244" spans="3:4" x14ac:dyDescent="0.35">
      <c r="C244" s="6" t="s">
        <v>491</v>
      </c>
      <c r="D244" s="10" t="s">
        <v>256</v>
      </c>
    </row>
    <row r="245" spans="3:4" x14ac:dyDescent="0.35">
      <c r="C245" s="6" t="s">
        <v>492</v>
      </c>
      <c r="D245" s="164" t="str">
        <f t="shared" ref="D245:D266" si="10">UPPER(C245)</f>
        <v>THOMPSON HBC</v>
      </c>
    </row>
    <row r="246" spans="3:4" x14ac:dyDescent="0.35">
      <c r="C246" s="6" t="s">
        <v>493</v>
      </c>
      <c r="D246" s="164" t="str">
        <f t="shared" si="10"/>
        <v>THORNBURY HHBC</v>
      </c>
    </row>
    <row r="247" spans="3:4" x14ac:dyDescent="0.35">
      <c r="C247" s="6" t="s">
        <v>494</v>
      </c>
      <c r="D247" s="164" t="str">
        <f t="shared" si="10"/>
        <v>TILBURY HOME HARDWARE</v>
      </c>
    </row>
    <row r="248" spans="3:4" x14ac:dyDescent="0.35">
      <c r="C248" s="6" t="s">
        <v>495</v>
      </c>
      <c r="D248" s="164" t="str">
        <f t="shared" si="10"/>
        <v>TILE TECH FLOOR &amp; BATH SOLUTIONS INC.</v>
      </c>
    </row>
    <row r="249" spans="3:4" x14ac:dyDescent="0.35">
      <c r="C249" s="6" t="s">
        <v>496</v>
      </c>
      <c r="D249" s="164" t="str">
        <f t="shared" si="10"/>
        <v>TIMBERLAND H H B C</v>
      </c>
    </row>
    <row r="250" spans="3:4" x14ac:dyDescent="0.35">
      <c r="C250" s="6" t="s">
        <v>497</v>
      </c>
      <c r="D250" s="164" t="str">
        <f t="shared" si="10"/>
        <v>TOTTENHAM HH</v>
      </c>
    </row>
    <row r="251" spans="3:4" x14ac:dyDescent="0.35">
      <c r="C251" s="6" t="s">
        <v>498</v>
      </c>
      <c r="D251" s="164" t="str">
        <f t="shared" si="10"/>
        <v>TOWN &amp; COUNTRY LUMBER</v>
      </c>
    </row>
    <row r="252" spans="3:4" x14ac:dyDescent="0.35">
      <c r="C252" s="6" t="s">
        <v>499</v>
      </c>
      <c r="D252" s="164" t="str">
        <f t="shared" si="10"/>
        <v>TRENTON H H B C</v>
      </c>
    </row>
    <row r="253" spans="3:4" x14ac:dyDescent="0.35">
      <c r="C253" s="6" t="s">
        <v>500</v>
      </c>
      <c r="D253" s="164" t="str">
        <f t="shared" si="10"/>
        <v xml:space="preserve">UNITED LUMBER - GEORGETOWN </v>
      </c>
    </row>
    <row r="254" spans="3:4" x14ac:dyDescent="0.35">
      <c r="C254" s="6" t="s">
        <v>501</v>
      </c>
      <c r="D254" s="164" t="str">
        <f t="shared" si="10"/>
        <v>UNITED LUMBER -BOLTON</v>
      </c>
    </row>
    <row r="255" spans="3:4" x14ac:dyDescent="0.35">
      <c r="C255" s="6" t="s">
        <v>502</v>
      </c>
      <c r="D255" s="164" t="str">
        <f t="shared" si="10"/>
        <v xml:space="preserve">VAL CARON HOME BUILDING CENTRE </v>
      </c>
    </row>
    <row r="256" spans="3:4" x14ac:dyDescent="0.35">
      <c r="C256" s="6" t="s">
        <v>503</v>
      </c>
      <c r="D256" s="164" t="str">
        <f t="shared" si="10"/>
        <v xml:space="preserve">  VAL CARON HOME HARDWARE</v>
      </c>
    </row>
    <row r="257" spans="3:4" x14ac:dyDescent="0.35">
      <c r="C257" s="6" t="s">
        <v>504</v>
      </c>
      <c r="D257" s="164" t="str">
        <f t="shared" si="10"/>
        <v xml:space="preserve">VERNON HBC </v>
      </c>
    </row>
    <row r="258" spans="3:4" x14ac:dyDescent="0.35">
      <c r="D258" s="164" t="str">
        <f t="shared" si="10"/>
        <v/>
      </c>
    </row>
    <row r="259" spans="3:4" x14ac:dyDescent="0.35">
      <c r="C259" s="6" t="s">
        <v>505</v>
      </c>
      <c r="D259" s="164" t="str">
        <f t="shared" si="10"/>
        <v>W. FILSINGER &amp; SONS</v>
      </c>
    </row>
    <row r="260" spans="3:4" x14ac:dyDescent="0.35">
      <c r="C260" s="6" t="s">
        <v>506</v>
      </c>
      <c r="D260" s="164" t="str">
        <f t="shared" si="10"/>
        <v>W.P.WALSH LIMITED</v>
      </c>
    </row>
    <row r="261" spans="3:4" x14ac:dyDescent="0.35">
      <c r="C261" s="6" t="s">
        <v>507</v>
      </c>
      <c r="D261" s="164" t="str">
        <f t="shared" si="10"/>
        <v>WAITS</v>
      </c>
    </row>
    <row r="262" spans="3:4" x14ac:dyDescent="0.35">
      <c r="C262" s="6" t="s">
        <v>508</v>
      </c>
      <c r="D262" s="164" t="str">
        <f t="shared" si="10"/>
        <v>WAIT'S BATHROOM PLUS LTD.</v>
      </c>
    </row>
    <row r="263" spans="3:4" x14ac:dyDescent="0.35">
      <c r="C263" s="6" t="s">
        <v>509</v>
      </c>
      <c r="D263" s="164" t="str">
        <f t="shared" si="10"/>
        <v>WALKERS H H</v>
      </c>
    </row>
    <row r="264" spans="3:4" x14ac:dyDescent="0.35">
      <c r="C264" s="6" t="s">
        <v>510</v>
      </c>
      <c r="D264" s="164" t="str">
        <f t="shared" si="10"/>
        <v>WATSONS HHBC</v>
      </c>
    </row>
    <row r="265" spans="3:4" x14ac:dyDescent="0.35">
      <c r="C265" s="6" t="s">
        <v>511</v>
      </c>
      <c r="D265" s="164" t="str">
        <f t="shared" si="10"/>
        <v xml:space="preserve">WELLESLEY HOME CENTRE </v>
      </c>
    </row>
    <row r="266" spans="3:4" x14ac:dyDescent="0.35">
      <c r="C266" s="6" t="s">
        <v>512</v>
      </c>
      <c r="D266" s="164" t="str">
        <f t="shared" si="10"/>
        <v xml:space="preserve"> WEST'S DEPARTMENT STORE LTD. HH </v>
      </c>
    </row>
    <row r="267" spans="3:4" x14ac:dyDescent="0.35">
      <c r="D267" s="308" t="s">
        <v>856</v>
      </c>
    </row>
    <row r="268" spans="3:4" x14ac:dyDescent="0.35">
      <c r="C268" s="6" t="s">
        <v>513</v>
      </c>
      <c r="D268" s="165" t="s">
        <v>1126</v>
      </c>
    </row>
    <row r="269" spans="3:4" x14ac:dyDescent="0.35">
      <c r="C269" s="6" t="s">
        <v>514</v>
      </c>
      <c r="D269" s="164" t="str">
        <f>UPPER(C269)</f>
        <v>WHITECRESTRENOS</v>
      </c>
    </row>
    <row r="270" spans="3:4" x14ac:dyDescent="0.35">
      <c r="C270" s="6" t="s">
        <v>515</v>
      </c>
      <c r="D270" s="164" t="str">
        <f>UPPER(C270)</f>
        <v>WIGLE HOME HARDWARE</v>
      </c>
    </row>
    <row r="271" spans="3:4" x14ac:dyDescent="0.35">
      <c r="C271" s="6" t="s">
        <v>516</v>
      </c>
      <c r="D271" s="164" t="str">
        <f>UPPER(C271)</f>
        <v>WILSON HARDWARE</v>
      </c>
    </row>
    <row r="272" spans="3:4" x14ac:dyDescent="0.35">
      <c r="C272" s="6" t="s">
        <v>517</v>
      </c>
      <c r="D272" s="164" t="str">
        <f>UPPER(C272)</f>
        <v>WILSON PLUMBING AND HARDWARE</v>
      </c>
    </row>
    <row r="273" spans="3:8" x14ac:dyDescent="0.35">
      <c r="C273" s="6" t="s">
        <v>518</v>
      </c>
      <c r="D273" s="164" t="str">
        <f>UPPER(C273)</f>
        <v>WINNIE NG</v>
      </c>
    </row>
    <row r="274" spans="3:8" x14ac:dyDescent="0.35">
      <c r="C274" s="6" t="s">
        <v>519</v>
      </c>
      <c r="D274" s="165" t="s">
        <v>1137</v>
      </c>
    </row>
    <row r="275" spans="3:8" x14ac:dyDescent="0.35">
      <c r="C275" s="6" t="s">
        <v>520</v>
      </c>
      <c r="D275" s="308" t="s">
        <v>854</v>
      </c>
    </row>
    <row r="276" spans="3:8" x14ac:dyDescent="0.35">
      <c r="C276" s="6" t="s">
        <v>521</v>
      </c>
      <c r="D276" s="164" t="str">
        <f t="shared" ref="D276:D291" si="11">UPPER(C276)</f>
        <v>WORLD OF PLUMBING KITCHEN &amp; BATH</v>
      </c>
    </row>
    <row r="277" spans="3:8" x14ac:dyDescent="0.35">
      <c r="C277" s="6" t="s">
        <v>522</v>
      </c>
      <c r="D277" s="164" t="str">
        <f t="shared" si="11"/>
        <v>XIOREX KITCHEN &amp; BATH</v>
      </c>
    </row>
    <row r="278" spans="3:8" x14ac:dyDescent="0.35">
      <c r="C278" s="6" t="s">
        <v>1359</v>
      </c>
      <c r="D278" s="164" t="s">
        <v>1359</v>
      </c>
    </row>
    <row r="279" spans="3:8" x14ac:dyDescent="0.35">
      <c r="C279" s="6" t="s">
        <v>1360</v>
      </c>
      <c r="D279" s="164" t="s">
        <v>1360</v>
      </c>
    </row>
    <row r="280" spans="3:8" x14ac:dyDescent="0.35">
      <c r="C280" s="6" t="s">
        <v>1361</v>
      </c>
      <c r="D280" s="164" t="s">
        <v>1361</v>
      </c>
    </row>
    <row r="281" spans="3:8" x14ac:dyDescent="0.35">
      <c r="C281" s="6" t="s">
        <v>1362</v>
      </c>
      <c r="D281" s="164" t="s">
        <v>1362</v>
      </c>
    </row>
    <row r="282" spans="3:8" x14ac:dyDescent="0.35">
      <c r="C282" s="215" t="s">
        <v>1364</v>
      </c>
      <c r="D282" s="164" t="str">
        <f t="shared" si="11"/>
        <v>WESTEND BATH &amp; KITCHEN CENTRE-OTTAWA</v>
      </c>
    </row>
    <row r="283" spans="3:8" x14ac:dyDescent="0.35">
      <c r="C283" s="6" t="s">
        <v>1365</v>
      </c>
      <c r="D283" s="164" t="str">
        <f t="shared" si="11"/>
        <v>DEPEUTER'S DECORATING CENTRE</v>
      </c>
    </row>
    <row r="284" spans="3:8" x14ac:dyDescent="0.35">
      <c r="C284" s="6" t="s">
        <v>1428</v>
      </c>
      <c r="D284" s="164" t="str">
        <f t="shared" si="11"/>
        <v>ELEGANT KITCHEN BATH -STONE CREEK</v>
      </c>
    </row>
    <row r="285" spans="3:8" x14ac:dyDescent="0.35">
      <c r="C285" s="6" t="s">
        <v>1431</v>
      </c>
      <c r="D285" s="164" t="str">
        <f t="shared" si="11"/>
        <v>BLACKBIRD STONE &amp; TILE</v>
      </c>
    </row>
    <row r="286" spans="3:8" x14ac:dyDescent="0.35">
      <c r="C286" s="6" t="s">
        <v>1432</v>
      </c>
      <c r="D286" s="710" t="str">
        <f t="shared" si="11"/>
        <v>KINGDON TIMBER MART</v>
      </c>
    </row>
    <row r="287" spans="3:8" x14ac:dyDescent="0.35">
      <c r="C287" s="6" t="s">
        <v>1433</v>
      </c>
      <c r="D287" s="164" t="str">
        <f t="shared" si="11"/>
        <v>BATH DEPOT -SUDBURY</v>
      </c>
      <c r="G287" s="944"/>
      <c r="H287" s="945"/>
    </row>
    <row r="288" spans="3:8" x14ac:dyDescent="0.35">
      <c r="C288" s="6" t="s">
        <v>1434</v>
      </c>
      <c r="D288" s="710" t="str">
        <f t="shared" si="11"/>
        <v>HOUSEHOLD PLUMBING-LONDON ONT</v>
      </c>
      <c r="G288" s="946"/>
      <c r="H288" s="947"/>
    </row>
    <row r="289" spans="3:4" x14ac:dyDescent="0.35">
      <c r="C289" s="6" t="s">
        <v>1436</v>
      </c>
      <c r="D289" s="710" t="str">
        <f t="shared" si="11"/>
        <v>ONE STOP HOME SOLUTIONS-FENELON FALLS</v>
      </c>
    </row>
    <row r="290" spans="3:4" x14ac:dyDescent="0.35">
      <c r="C290" s="6" t="s">
        <v>1457</v>
      </c>
      <c r="D290" s="165" t="str">
        <f t="shared" si="11"/>
        <v>AQUALUXE -LONDON</v>
      </c>
    </row>
    <row r="291" spans="3:4" x14ac:dyDescent="0.35">
      <c r="C291" s="6" t="s">
        <v>1458</v>
      </c>
      <c r="D291" s="165" t="str">
        <f t="shared" si="11"/>
        <v>BARDON SUPPLIES LTD- KINGSTON</v>
      </c>
    </row>
    <row r="292" spans="3:4" x14ac:dyDescent="0.35">
      <c r="C292" s="6" t="s">
        <v>1459</v>
      </c>
      <c r="D292" s="165" t="str">
        <f t="shared" ref="D292:D293" si="12">UPPER(C292)</f>
        <v>DISTINCTIVE BY DESIGN</v>
      </c>
    </row>
    <row r="293" spans="3:4" x14ac:dyDescent="0.35">
      <c r="C293" s="6" t="s">
        <v>1460</v>
      </c>
      <c r="D293" s="165" t="str">
        <f t="shared" si="12"/>
        <v>LALANDE PLUMBING-CORWALL</v>
      </c>
    </row>
    <row r="294" spans="3:4" x14ac:dyDescent="0.35">
      <c r="D294" s="165"/>
    </row>
    <row r="295" spans="3:4" x14ac:dyDescent="0.35">
      <c r="D295" s="165"/>
    </row>
    <row r="296" spans="3:4" x14ac:dyDescent="0.35">
      <c r="D296" s="165"/>
    </row>
    <row r="297" spans="3:4" x14ac:dyDescent="0.35">
      <c r="D297" s="165"/>
    </row>
    <row r="298" spans="3:4" x14ac:dyDescent="0.35">
      <c r="D298" s="165"/>
    </row>
    <row r="299" spans="3:4" x14ac:dyDescent="0.35">
      <c r="D299" s="165"/>
    </row>
    <row r="300" spans="3:4" x14ac:dyDescent="0.35">
      <c r="D300" s="165"/>
    </row>
    <row r="301" spans="3:4" x14ac:dyDescent="0.35">
      <c r="D301" s="165"/>
    </row>
    <row r="302" spans="3:4" x14ac:dyDescent="0.35">
      <c r="D302" s="165"/>
    </row>
    <row r="303" spans="3:4" x14ac:dyDescent="0.35">
      <c r="D303" s="165"/>
    </row>
    <row r="304" spans="3:4" x14ac:dyDescent="0.35">
      <c r="D304" s="165"/>
    </row>
    <row r="305" spans="4:4" x14ac:dyDescent="0.35">
      <c r="D305" s="165"/>
    </row>
    <row r="306" spans="4:4" x14ac:dyDescent="0.35">
      <c r="D306" s="165"/>
    </row>
    <row r="307" spans="4:4" x14ac:dyDescent="0.35">
      <c r="D307" s="165"/>
    </row>
    <row r="308" spans="4:4" x14ac:dyDescent="0.35">
      <c r="D308" s="165"/>
    </row>
    <row r="309" spans="4:4" x14ac:dyDescent="0.35">
      <c r="D309" s="165"/>
    </row>
    <row r="310" spans="4:4" x14ac:dyDescent="0.35">
      <c r="D310" s="165"/>
    </row>
    <row r="311" spans="4:4" x14ac:dyDescent="0.35">
      <c r="D311" s="165"/>
    </row>
    <row r="312" spans="4:4" x14ac:dyDescent="0.35">
      <c r="D312" s="165"/>
    </row>
    <row r="313" spans="4:4" x14ac:dyDescent="0.35">
      <c r="D313" s="165"/>
    </row>
    <row r="314" spans="4:4" x14ac:dyDescent="0.35">
      <c r="D314" s="165"/>
    </row>
    <row r="315" spans="4:4" x14ac:dyDescent="0.35">
      <c r="D315" s="165"/>
    </row>
    <row r="316" spans="4:4" x14ac:dyDescent="0.35">
      <c r="D316" s="165"/>
    </row>
    <row r="317" spans="4:4" x14ac:dyDescent="0.35">
      <c r="D317" s="165"/>
    </row>
    <row r="318" spans="4:4" x14ac:dyDescent="0.35">
      <c r="D318" s="165"/>
    </row>
    <row r="319" spans="4:4" x14ac:dyDescent="0.35">
      <c r="D319" s="165"/>
    </row>
    <row r="320" spans="4:4" x14ac:dyDescent="0.35">
      <c r="D320" s="165"/>
    </row>
    <row r="321" spans="4:4" x14ac:dyDescent="0.35">
      <c r="D321" s="165"/>
    </row>
    <row r="322" spans="4:4" x14ac:dyDescent="0.35">
      <c r="D322" s="165"/>
    </row>
    <row r="323" spans="4:4" x14ac:dyDescent="0.35">
      <c r="D323" s="165"/>
    </row>
    <row r="324" spans="4:4" x14ac:dyDescent="0.35">
      <c r="D324" s="165"/>
    </row>
    <row r="325" spans="4:4" x14ac:dyDescent="0.35">
      <c r="D325" s="165"/>
    </row>
    <row r="326" spans="4:4" x14ac:dyDescent="0.35">
      <c r="D326" s="165"/>
    </row>
    <row r="327" spans="4:4" x14ac:dyDescent="0.35">
      <c r="D327" s="165"/>
    </row>
    <row r="328" spans="4:4" x14ac:dyDescent="0.35">
      <c r="D328" s="165"/>
    </row>
    <row r="329" spans="4:4" x14ac:dyDescent="0.35">
      <c r="D329" s="165"/>
    </row>
    <row r="330" spans="4:4" x14ac:dyDescent="0.35">
      <c r="D330" s="165"/>
    </row>
    <row r="331" spans="4:4" x14ac:dyDescent="0.35">
      <c r="D331" s="165"/>
    </row>
    <row r="332" spans="4:4" x14ac:dyDescent="0.35">
      <c r="D332" s="165"/>
    </row>
    <row r="333" spans="4:4" x14ac:dyDescent="0.35">
      <c r="D333" s="165"/>
    </row>
    <row r="334" spans="4:4" x14ac:dyDescent="0.35">
      <c r="D334" s="165"/>
    </row>
    <row r="335" spans="4:4" x14ac:dyDescent="0.35">
      <c r="D335" s="165"/>
    </row>
    <row r="336" spans="4:4" x14ac:dyDescent="0.35">
      <c r="D336" s="165"/>
    </row>
    <row r="337" spans="4:4" x14ac:dyDescent="0.35">
      <c r="D337" s="165"/>
    </row>
  </sheetData>
  <sortState ref="D1:D337">
    <sortCondition ref="D1"/>
  </sortState>
  <mergeCells count="3">
    <mergeCell ref="M1:N1"/>
    <mergeCell ref="Q1:R1"/>
    <mergeCell ref="G287:H288"/>
  </mergeCells>
  <dataValidations count="5">
    <dataValidation errorStyle="warning" allowBlank="1" showInputMessage="1" showErrorMessage="1" sqref="B4:C4 J5"/>
    <dataValidation type="list" allowBlank="1" showInputMessage="1" showErrorMessage="1" sqref="C217 D3:D277 D1">
      <formula1>$D$2:$D$277</formula1>
    </dataValidation>
    <dataValidation type="list" errorStyle="information" allowBlank="1" showInputMessage="1" showErrorMessage="1" sqref="D278:D282">
      <formula1>$D$2:$D$277</formula1>
    </dataValidation>
    <dataValidation type="list" errorStyle="warning" allowBlank="1" showInputMessage="1" showErrorMessage="1" sqref="D283:D284">
      <formula1>$D$2:$D$277</formula1>
    </dataValidation>
    <dataValidation type="list" allowBlank="1" showInputMessage="1" showErrorMessage="1" sqref="D2">
      <formula1>$D$2:$D$500</formula1>
    </dataValidation>
  </dataValidations>
  <pageMargins left="0.7" right="0.7" top="0.75" bottom="0.75" header="0.3" footer="0.3"/>
  <pageSetup orientation="portrait" r:id="rId1"/>
  <ignoredErrors>
    <ignoredError sqref="E1:E2" numberStoredAsText="1"/>
  </ignoredError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errorStyle="warning" allowBlank="1" showInputMessage="1" showErrorMessage="1">
          <x14:formula1>
            <xm:f>'[2]INFO SHEET'!#REF!</xm:f>
          </x14:formula1>
          <xm:sqref>G287:H288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BF430"/>
  <sheetViews>
    <sheetView topLeftCell="A390" zoomScale="85" zoomScaleNormal="85" workbookViewId="0">
      <selection activeCell="C420" sqref="C420"/>
    </sheetView>
  </sheetViews>
  <sheetFormatPr defaultRowHeight="15.75" x14ac:dyDescent="0.25"/>
  <cols>
    <col min="1" max="1" width="9.140625" style="40"/>
    <col min="2" max="2" width="61" style="39" bestFit="1" customWidth="1"/>
    <col min="3" max="3" width="20.42578125" style="22" bestFit="1" customWidth="1"/>
    <col min="14" max="14" width="9.140625" customWidth="1"/>
    <col min="20" max="20" width="11.5703125" customWidth="1"/>
    <col min="22" max="22" width="21.5703125" customWidth="1"/>
  </cols>
  <sheetData>
    <row r="1" spans="1:23" x14ac:dyDescent="0.25">
      <c r="R1" t="s">
        <v>124</v>
      </c>
      <c r="S1" t="s">
        <v>129</v>
      </c>
      <c r="W1" s="417"/>
    </row>
    <row r="2" spans="1:23" x14ac:dyDescent="0.25">
      <c r="R2" t="s">
        <v>125</v>
      </c>
      <c r="S2" t="s">
        <v>130</v>
      </c>
      <c r="W2" s="417"/>
    </row>
    <row r="3" spans="1:23" x14ac:dyDescent="0.25">
      <c r="A3" s="40">
        <v>300</v>
      </c>
      <c r="B3" s="39" t="s">
        <v>658</v>
      </c>
      <c r="C3" s="101">
        <v>300</v>
      </c>
      <c r="D3" t="s">
        <v>875</v>
      </c>
      <c r="R3" t="s">
        <v>127</v>
      </c>
      <c r="S3" t="s">
        <v>131</v>
      </c>
      <c r="T3">
        <v>300</v>
      </c>
      <c r="U3">
        <v>4</v>
      </c>
      <c r="W3" s="417"/>
    </row>
    <row r="4" spans="1:23" x14ac:dyDescent="0.25">
      <c r="A4" s="40">
        <v>301</v>
      </c>
      <c r="B4" s="39" t="s">
        <v>782</v>
      </c>
      <c r="C4" s="101">
        <v>301</v>
      </c>
      <c r="D4" t="s">
        <v>1184</v>
      </c>
      <c r="R4" t="s">
        <v>128</v>
      </c>
      <c r="S4" t="s">
        <v>132</v>
      </c>
      <c r="T4">
        <v>301</v>
      </c>
      <c r="U4">
        <v>4</v>
      </c>
      <c r="W4" s="417"/>
    </row>
    <row r="5" spans="1:23" x14ac:dyDescent="0.25">
      <c r="A5" s="40">
        <v>302</v>
      </c>
      <c r="B5" s="39" t="s">
        <v>882</v>
      </c>
      <c r="C5" s="101">
        <v>302</v>
      </c>
      <c r="D5" t="s">
        <v>874</v>
      </c>
      <c r="W5" s="417"/>
    </row>
    <row r="6" spans="1:23" x14ac:dyDescent="0.25">
      <c r="A6" s="40">
        <v>303</v>
      </c>
      <c r="B6" s="39" t="s">
        <v>883</v>
      </c>
      <c r="C6" s="101">
        <v>303</v>
      </c>
      <c r="D6" t="s">
        <v>873</v>
      </c>
      <c r="W6" s="417"/>
    </row>
    <row r="7" spans="1:23" x14ac:dyDescent="0.25">
      <c r="A7" s="40">
        <v>304</v>
      </c>
      <c r="B7" s="39" t="s">
        <v>884</v>
      </c>
      <c r="C7" s="101">
        <v>304</v>
      </c>
      <c r="D7" t="s">
        <v>872</v>
      </c>
      <c r="W7" s="417"/>
    </row>
    <row r="8" spans="1:23" x14ac:dyDescent="0.25">
      <c r="A8" s="40">
        <v>305</v>
      </c>
      <c r="B8" s="39" t="s">
        <v>885</v>
      </c>
      <c r="C8" s="101">
        <v>305</v>
      </c>
      <c r="D8" t="s">
        <v>802</v>
      </c>
      <c r="W8" s="417"/>
    </row>
    <row r="9" spans="1:23" x14ac:dyDescent="0.25">
      <c r="A9" s="40">
        <v>306</v>
      </c>
      <c r="B9" s="39" t="s">
        <v>886</v>
      </c>
      <c r="C9" s="101">
        <v>306</v>
      </c>
      <c r="D9" t="s">
        <v>802</v>
      </c>
      <c r="W9" s="417"/>
    </row>
    <row r="10" spans="1:23" x14ac:dyDescent="0.25">
      <c r="A10" s="40">
        <v>307</v>
      </c>
      <c r="B10" s="39" t="s">
        <v>1405</v>
      </c>
      <c r="C10" s="101">
        <v>307</v>
      </c>
      <c r="D10" t="s">
        <v>801</v>
      </c>
      <c r="W10" s="417"/>
    </row>
    <row r="11" spans="1:23" x14ac:dyDescent="0.25">
      <c r="A11" s="40">
        <v>308</v>
      </c>
      <c r="B11" s="39" t="s">
        <v>1406</v>
      </c>
      <c r="C11" s="101">
        <v>308</v>
      </c>
      <c r="D11" t="s">
        <v>801</v>
      </c>
      <c r="W11" s="417"/>
    </row>
    <row r="12" spans="1:23" x14ac:dyDescent="0.25">
      <c r="A12" s="40">
        <v>309</v>
      </c>
      <c r="B12" s="39" t="s">
        <v>1407</v>
      </c>
      <c r="C12" s="101">
        <v>309</v>
      </c>
      <c r="D12" t="s">
        <v>800</v>
      </c>
      <c r="W12" s="417"/>
    </row>
    <row r="13" spans="1:23" x14ac:dyDescent="0.25">
      <c r="A13" s="40">
        <v>310</v>
      </c>
      <c r="B13" s="39" t="s">
        <v>1408</v>
      </c>
      <c r="C13" s="101">
        <v>310</v>
      </c>
      <c r="D13" t="s">
        <v>799</v>
      </c>
      <c r="W13" s="417"/>
    </row>
    <row r="14" spans="1:23" x14ac:dyDescent="0.25">
      <c r="A14" s="40">
        <v>311</v>
      </c>
      <c r="B14" s="39" t="s">
        <v>1409</v>
      </c>
      <c r="C14" s="101">
        <v>311</v>
      </c>
      <c r="D14" t="s">
        <v>798</v>
      </c>
      <c r="W14" s="417"/>
    </row>
    <row r="15" spans="1:23" x14ac:dyDescent="0.25">
      <c r="A15" s="40">
        <v>312</v>
      </c>
      <c r="B15" s="39" t="s">
        <v>1410</v>
      </c>
      <c r="C15" s="101">
        <v>312</v>
      </c>
      <c r="D15" t="s">
        <v>797</v>
      </c>
      <c r="W15" s="417"/>
    </row>
    <row r="16" spans="1:23" x14ac:dyDescent="0.25">
      <c r="A16" s="40">
        <v>313</v>
      </c>
      <c r="B16" s="39" t="s">
        <v>1411</v>
      </c>
      <c r="C16" s="101">
        <v>313</v>
      </c>
      <c r="D16" t="s">
        <v>795</v>
      </c>
      <c r="W16" s="417"/>
    </row>
    <row r="17" spans="1:23" x14ac:dyDescent="0.25">
      <c r="A17" s="40">
        <v>314</v>
      </c>
      <c r="B17" s="39" t="s">
        <v>1412</v>
      </c>
      <c r="C17" s="101">
        <v>314</v>
      </c>
      <c r="D17" t="s">
        <v>796</v>
      </c>
      <c r="W17" s="417"/>
    </row>
    <row r="18" spans="1:23" s="524" customFormat="1" x14ac:dyDescent="0.25">
      <c r="A18" s="522">
        <v>315</v>
      </c>
      <c r="B18" s="523" t="s">
        <v>1181</v>
      </c>
      <c r="C18" s="522">
        <v>315</v>
      </c>
      <c r="D18" s="524" t="s">
        <v>1182</v>
      </c>
      <c r="W18" s="525"/>
    </row>
    <row r="19" spans="1:23" x14ac:dyDescent="0.25">
      <c r="A19" s="40">
        <v>320</v>
      </c>
      <c r="B19" s="39" t="s">
        <v>1413</v>
      </c>
      <c r="C19" s="101">
        <v>320</v>
      </c>
      <c r="D19" t="s">
        <v>794</v>
      </c>
      <c r="W19" s="417"/>
    </row>
    <row r="20" spans="1:23" x14ac:dyDescent="0.25">
      <c r="A20" s="40">
        <v>321</v>
      </c>
      <c r="B20" s="39" t="s">
        <v>1414</v>
      </c>
      <c r="C20" s="101">
        <v>321</v>
      </c>
      <c r="D20" t="s">
        <v>793</v>
      </c>
      <c r="W20" s="417"/>
    </row>
    <row r="21" spans="1:23" s="106" customFormat="1" x14ac:dyDescent="0.25">
      <c r="A21" s="104">
        <v>322</v>
      </c>
      <c r="B21" s="105" t="s">
        <v>1415</v>
      </c>
      <c r="C21" s="104">
        <v>322</v>
      </c>
      <c r="D21" s="106" t="s">
        <v>1437</v>
      </c>
      <c r="W21" s="418"/>
    </row>
    <row r="22" spans="1:23" s="43" customFormat="1" x14ac:dyDescent="0.25">
      <c r="A22" s="41">
        <v>323</v>
      </c>
      <c r="B22" s="42" t="s">
        <v>1416</v>
      </c>
      <c r="C22" s="41">
        <v>323</v>
      </c>
      <c r="D22" s="43" t="s">
        <v>1438</v>
      </c>
      <c r="W22" s="711"/>
    </row>
    <row r="23" spans="1:23" s="43" customFormat="1" x14ac:dyDescent="0.25">
      <c r="A23" s="41">
        <v>324</v>
      </c>
      <c r="B23" s="42" t="s">
        <v>1417</v>
      </c>
      <c r="C23" s="41">
        <v>324</v>
      </c>
      <c r="D23" s="43" t="s">
        <v>1438</v>
      </c>
      <c r="W23" s="711"/>
    </row>
    <row r="24" spans="1:23" s="43" customFormat="1" x14ac:dyDescent="0.25">
      <c r="A24" s="41">
        <v>325</v>
      </c>
      <c r="B24" s="42" t="s">
        <v>1418</v>
      </c>
      <c r="C24" s="41">
        <v>325</v>
      </c>
      <c r="D24" s="43" t="s">
        <v>1439</v>
      </c>
      <c r="W24" s="711"/>
    </row>
    <row r="25" spans="1:23" s="43" customFormat="1" x14ac:dyDescent="0.25">
      <c r="A25" s="41">
        <v>326</v>
      </c>
      <c r="B25" s="42" t="s">
        <v>1419</v>
      </c>
      <c r="C25" s="41">
        <v>326</v>
      </c>
      <c r="D25" s="43" t="s">
        <v>1440</v>
      </c>
      <c r="W25" s="711"/>
    </row>
    <row r="26" spans="1:23" s="43" customFormat="1" x14ac:dyDescent="0.25">
      <c r="A26" s="41">
        <v>327</v>
      </c>
      <c r="B26" s="42" t="s">
        <v>1420</v>
      </c>
      <c r="C26" s="41">
        <v>327</v>
      </c>
      <c r="D26" s="43" t="s">
        <v>1441</v>
      </c>
      <c r="W26" s="711"/>
    </row>
    <row r="27" spans="1:23" s="43" customFormat="1" x14ac:dyDescent="0.25">
      <c r="A27" s="41">
        <v>328</v>
      </c>
      <c r="B27" s="42" t="s">
        <v>1421</v>
      </c>
      <c r="C27" s="41">
        <v>328</v>
      </c>
      <c r="D27" s="43" t="s">
        <v>1441</v>
      </c>
      <c r="W27" s="711"/>
    </row>
    <row r="28" spans="1:23" s="43" customFormat="1" x14ac:dyDescent="0.25">
      <c r="A28" s="41">
        <v>329</v>
      </c>
      <c r="B28" s="42" t="s">
        <v>1422</v>
      </c>
      <c r="C28" s="41">
        <v>329</v>
      </c>
      <c r="D28" s="43" t="s">
        <v>1442</v>
      </c>
      <c r="W28" s="711"/>
    </row>
    <row r="29" spans="1:23" s="43" customFormat="1" x14ac:dyDescent="0.25">
      <c r="A29" s="41">
        <v>330</v>
      </c>
      <c r="B29" s="42" t="s">
        <v>1423</v>
      </c>
      <c r="C29" s="41">
        <v>330</v>
      </c>
      <c r="D29" s="43" t="s">
        <v>1443</v>
      </c>
      <c r="W29" s="711"/>
    </row>
    <row r="30" spans="1:23" s="43" customFormat="1" x14ac:dyDescent="0.25">
      <c r="A30" s="41">
        <v>331</v>
      </c>
      <c r="B30" s="42" t="s">
        <v>1424</v>
      </c>
      <c r="C30" s="41">
        <v>331</v>
      </c>
      <c r="D30" s="43" t="s">
        <v>1444</v>
      </c>
      <c r="W30" s="711"/>
    </row>
    <row r="31" spans="1:23" s="43" customFormat="1" x14ac:dyDescent="0.25">
      <c r="A31" s="41">
        <v>332</v>
      </c>
      <c r="B31" s="42" t="s">
        <v>1425</v>
      </c>
      <c r="C31" s="41">
        <v>332</v>
      </c>
      <c r="D31" s="43" t="s">
        <v>1445</v>
      </c>
      <c r="W31" s="711"/>
    </row>
    <row r="32" spans="1:23" s="43" customFormat="1" x14ac:dyDescent="0.25">
      <c r="A32" s="41">
        <v>333</v>
      </c>
      <c r="B32" s="42" t="s">
        <v>1426</v>
      </c>
      <c r="C32" s="41">
        <v>333</v>
      </c>
      <c r="D32" s="43" t="s">
        <v>1446</v>
      </c>
    </row>
    <row r="33" spans="1:19" s="43" customFormat="1" x14ac:dyDescent="0.25">
      <c r="A33" s="41">
        <v>334</v>
      </c>
      <c r="B33" s="42" t="s">
        <v>1427</v>
      </c>
      <c r="C33" s="41">
        <v>334</v>
      </c>
      <c r="D33" s="43" t="s">
        <v>1447</v>
      </c>
    </row>
    <row r="34" spans="1:19" s="524" customFormat="1" x14ac:dyDescent="0.25">
      <c r="A34" s="522">
        <v>335</v>
      </c>
      <c r="B34" s="523" t="s">
        <v>1183</v>
      </c>
      <c r="C34" s="522">
        <v>335</v>
      </c>
      <c r="D34" s="524" t="s">
        <v>1448</v>
      </c>
    </row>
    <row r="35" spans="1:19" x14ac:dyDescent="0.25">
      <c r="A35" s="41">
        <v>3000</v>
      </c>
      <c r="B35" s="42" t="s">
        <v>858</v>
      </c>
      <c r="C35" s="41">
        <v>3000</v>
      </c>
      <c r="D35" s="43" t="s">
        <v>803</v>
      </c>
      <c r="E35" s="43"/>
      <c r="F35" s="43"/>
      <c r="G35" s="43"/>
      <c r="H35" s="43"/>
      <c r="I35" s="43"/>
    </row>
    <row r="36" spans="1:19" x14ac:dyDescent="0.25">
      <c r="A36" s="40">
        <v>3001</v>
      </c>
      <c r="B36" s="44" t="s">
        <v>859</v>
      </c>
      <c r="C36" s="40">
        <v>3001</v>
      </c>
      <c r="D36" s="22" t="s">
        <v>803</v>
      </c>
      <c r="E36" s="22"/>
      <c r="F36" s="22"/>
    </row>
    <row r="37" spans="1:19" x14ac:dyDescent="0.25">
      <c r="A37" s="40">
        <v>3002</v>
      </c>
      <c r="B37" s="39" t="s">
        <v>860</v>
      </c>
      <c r="C37" s="40">
        <v>3002</v>
      </c>
      <c r="D37" s="22" t="s">
        <v>803</v>
      </c>
      <c r="E37" s="22"/>
      <c r="F37" s="22"/>
    </row>
    <row r="38" spans="1:19" x14ac:dyDescent="0.25">
      <c r="A38" s="40">
        <v>3003</v>
      </c>
      <c r="B38" s="39" t="s">
        <v>861</v>
      </c>
      <c r="C38" s="40">
        <v>3003</v>
      </c>
      <c r="D38" s="22" t="s">
        <v>803</v>
      </c>
      <c r="E38" s="22"/>
      <c r="F38" s="22"/>
    </row>
    <row r="39" spans="1:19" x14ac:dyDescent="0.25">
      <c r="A39" s="40">
        <v>3004</v>
      </c>
      <c r="B39" s="39" t="s">
        <v>862</v>
      </c>
      <c r="C39" s="40">
        <v>3004</v>
      </c>
      <c r="D39" s="22" t="s">
        <v>888</v>
      </c>
      <c r="E39" s="22"/>
      <c r="F39" s="22"/>
    </row>
    <row r="40" spans="1:19" x14ac:dyDescent="0.25">
      <c r="A40" s="40">
        <v>3005</v>
      </c>
      <c r="B40" s="39" t="s">
        <v>1189</v>
      </c>
      <c r="C40" s="40">
        <v>3005</v>
      </c>
      <c r="D40" s="22" t="s">
        <v>749</v>
      </c>
      <c r="E40" s="22"/>
      <c r="F40" s="22"/>
    </row>
    <row r="41" spans="1:19" x14ac:dyDescent="0.25">
      <c r="A41" s="40">
        <v>3006</v>
      </c>
      <c r="B41" s="39" t="s">
        <v>863</v>
      </c>
      <c r="C41" s="40">
        <v>3006</v>
      </c>
      <c r="D41" s="22" t="s">
        <v>749</v>
      </c>
      <c r="E41" s="22"/>
      <c r="F41" s="22"/>
    </row>
    <row r="42" spans="1:19" x14ac:dyDescent="0.25">
      <c r="A42" s="40">
        <v>3007</v>
      </c>
      <c r="B42" s="39" t="s">
        <v>864</v>
      </c>
      <c r="C42" s="40">
        <v>3007</v>
      </c>
      <c r="D42" s="22" t="s">
        <v>749</v>
      </c>
      <c r="E42" s="22"/>
      <c r="F42" s="22"/>
    </row>
    <row r="43" spans="1:19" x14ac:dyDescent="0.25">
      <c r="A43" s="40">
        <v>3008</v>
      </c>
      <c r="B43" s="39" t="s">
        <v>865</v>
      </c>
      <c r="C43" s="40">
        <v>3008</v>
      </c>
      <c r="D43" s="22" t="s">
        <v>803</v>
      </c>
      <c r="E43" s="22"/>
      <c r="F43" s="22"/>
    </row>
    <row r="44" spans="1:19" x14ac:dyDescent="0.25">
      <c r="A44" s="40">
        <v>3009</v>
      </c>
      <c r="B44" s="39" t="s">
        <v>866</v>
      </c>
      <c r="C44" s="40">
        <v>3009</v>
      </c>
      <c r="D44" s="22" t="s">
        <v>803</v>
      </c>
      <c r="E44" s="22"/>
      <c r="F44" s="22"/>
    </row>
    <row r="45" spans="1:19" x14ac:dyDescent="0.25">
      <c r="A45" s="40">
        <v>3010</v>
      </c>
      <c r="B45" s="39" t="s">
        <v>867</v>
      </c>
      <c r="C45" s="40">
        <v>3010</v>
      </c>
      <c r="D45" s="22" t="s">
        <v>803</v>
      </c>
      <c r="E45" s="22"/>
      <c r="F45" s="22"/>
    </row>
    <row r="46" spans="1:19" x14ac:dyDescent="0.25">
      <c r="A46" s="40">
        <v>3011</v>
      </c>
      <c r="B46" s="39" t="s">
        <v>868</v>
      </c>
      <c r="C46" s="40">
        <v>3011</v>
      </c>
      <c r="D46" s="22" t="s">
        <v>803</v>
      </c>
      <c r="E46" s="22"/>
      <c r="F46" s="22"/>
    </row>
    <row r="47" spans="1:19" x14ac:dyDescent="0.25">
      <c r="A47" s="40">
        <v>3012</v>
      </c>
      <c r="B47" s="39" t="s">
        <v>1270</v>
      </c>
      <c r="C47" s="40">
        <v>3012</v>
      </c>
      <c r="D47" s="22" t="s">
        <v>749</v>
      </c>
      <c r="E47" s="22"/>
      <c r="F47" s="22"/>
    </row>
    <row r="48" spans="1:19" x14ac:dyDescent="0.25">
      <c r="A48" s="45">
        <v>3030</v>
      </c>
      <c r="B48" s="66" t="s">
        <v>248</v>
      </c>
      <c r="C48" s="101">
        <v>3030</v>
      </c>
      <c r="D48" s="46" t="s">
        <v>830</v>
      </c>
      <c r="E48" s="46"/>
      <c r="F48" s="46"/>
      <c r="G48" s="46"/>
      <c r="H48" s="46"/>
      <c r="I48" s="46"/>
      <c r="J48" s="46"/>
      <c r="K48" s="46"/>
      <c r="L48" s="46"/>
      <c r="M48" s="46"/>
      <c r="N48" s="46"/>
      <c r="O48" s="46"/>
      <c r="P48" s="46"/>
      <c r="Q48" s="46"/>
      <c r="S48" s="404"/>
    </row>
    <row r="49" spans="1:19" x14ac:dyDescent="0.25">
      <c r="A49" s="40">
        <v>3031</v>
      </c>
      <c r="B49" s="66" t="s">
        <v>249</v>
      </c>
      <c r="C49" s="101">
        <v>3031</v>
      </c>
      <c r="D49" t="s">
        <v>830</v>
      </c>
    </row>
    <row r="50" spans="1:19" x14ac:dyDescent="0.25">
      <c r="A50" s="40">
        <v>3032</v>
      </c>
      <c r="B50" s="66" t="s">
        <v>248</v>
      </c>
      <c r="C50" s="101">
        <v>3032</v>
      </c>
      <c r="D50" t="s">
        <v>831</v>
      </c>
    </row>
    <row r="51" spans="1:19" x14ac:dyDescent="0.25">
      <c r="A51" s="40">
        <v>3033</v>
      </c>
      <c r="B51" s="66" t="s">
        <v>249</v>
      </c>
      <c r="C51" s="101">
        <v>3033</v>
      </c>
      <c r="D51" t="s">
        <v>831</v>
      </c>
    </row>
    <row r="52" spans="1:19" x14ac:dyDescent="0.25">
      <c r="A52" s="40">
        <v>3034</v>
      </c>
      <c r="B52" s="66" t="s">
        <v>248</v>
      </c>
      <c r="C52" s="101">
        <v>3034</v>
      </c>
      <c r="D52" t="s">
        <v>832</v>
      </c>
    </row>
    <row r="53" spans="1:19" x14ac:dyDescent="0.25">
      <c r="A53" s="40">
        <v>3035</v>
      </c>
      <c r="B53" s="66" t="s">
        <v>249</v>
      </c>
      <c r="C53" s="101">
        <v>3035</v>
      </c>
      <c r="D53" t="s">
        <v>832</v>
      </c>
    </row>
    <row r="54" spans="1:19" x14ac:dyDescent="0.25">
      <c r="A54" s="40">
        <v>3036</v>
      </c>
      <c r="B54" s="66" t="s">
        <v>250</v>
      </c>
      <c r="C54" s="101">
        <v>3036</v>
      </c>
      <c r="D54" t="s">
        <v>1185</v>
      </c>
    </row>
    <row r="55" spans="1:19" x14ac:dyDescent="0.25">
      <c r="A55" s="40">
        <v>3037</v>
      </c>
      <c r="B55" s="39" t="s">
        <v>251</v>
      </c>
      <c r="C55" s="101">
        <v>3037</v>
      </c>
      <c r="D55" t="s">
        <v>1122</v>
      </c>
    </row>
    <row r="56" spans="1:19" x14ac:dyDescent="0.25">
      <c r="A56" s="40">
        <v>3038</v>
      </c>
      <c r="B56" s="39" t="s">
        <v>250</v>
      </c>
      <c r="C56" s="101">
        <v>3038</v>
      </c>
      <c r="D56" t="s">
        <v>1186</v>
      </c>
    </row>
    <row r="57" spans="1:19" x14ac:dyDescent="0.25">
      <c r="A57" s="40">
        <v>3039</v>
      </c>
      <c r="B57" s="39" t="s">
        <v>251</v>
      </c>
      <c r="C57" s="101">
        <v>3039</v>
      </c>
      <c r="D57" t="s">
        <v>1186</v>
      </c>
    </row>
    <row r="58" spans="1:19" x14ac:dyDescent="0.25">
      <c r="A58" s="40">
        <v>3040</v>
      </c>
      <c r="B58" s="39" t="s">
        <v>250</v>
      </c>
      <c r="C58" s="101">
        <v>3040</v>
      </c>
      <c r="D58" t="s">
        <v>1187</v>
      </c>
    </row>
    <row r="59" spans="1:19" x14ac:dyDescent="0.25">
      <c r="A59" s="40">
        <v>3041</v>
      </c>
      <c r="B59" s="39" t="s">
        <v>251</v>
      </c>
      <c r="C59" s="101">
        <v>3041</v>
      </c>
      <c r="D59" t="s">
        <v>1188</v>
      </c>
    </row>
    <row r="60" spans="1:19" x14ac:dyDescent="0.25">
      <c r="A60" s="40">
        <v>3042</v>
      </c>
      <c r="B60" s="39" t="s">
        <v>252</v>
      </c>
      <c r="C60" s="101">
        <v>3042</v>
      </c>
      <c r="D60" t="s">
        <v>833</v>
      </c>
    </row>
    <row r="61" spans="1:19" x14ac:dyDescent="0.25">
      <c r="A61" s="40">
        <v>3043</v>
      </c>
      <c r="B61" s="39" t="s">
        <v>252</v>
      </c>
      <c r="C61" s="101">
        <v>3043</v>
      </c>
      <c r="D61" t="s">
        <v>834</v>
      </c>
    </row>
    <row r="62" spans="1:19" s="43" customFormat="1" x14ac:dyDescent="0.25">
      <c r="A62" s="41">
        <v>3054</v>
      </c>
      <c r="B62" s="42" t="s">
        <v>1138</v>
      </c>
      <c r="C62" s="41">
        <v>3054</v>
      </c>
      <c r="D62" s="43" t="s">
        <v>1139</v>
      </c>
      <c r="S62" s="519"/>
    </row>
    <row r="63" spans="1:19" s="43" customFormat="1" x14ac:dyDescent="0.25">
      <c r="A63" s="41">
        <v>3055</v>
      </c>
      <c r="B63" s="42" t="s">
        <v>1140</v>
      </c>
      <c r="C63" s="41">
        <v>3055</v>
      </c>
      <c r="D63" s="524" t="s">
        <v>1139</v>
      </c>
      <c r="E63" s="524"/>
      <c r="F63" s="524"/>
      <c r="G63" s="524"/>
      <c r="H63" s="524"/>
      <c r="I63" s="526"/>
      <c r="J63" s="524"/>
      <c r="K63" s="524"/>
      <c r="L63" s="527"/>
      <c r="M63" s="524"/>
      <c r="N63" s="524"/>
      <c r="O63" s="524"/>
      <c r="P63" s="524"/>
      <c r="Q63" s="524"/>
      <c r="R63" s="524"/>
    </row>
    <row r="64" spans="1:19" s="43" customFormat="1" x14ac:dyDescent="0.25">
      <c r="A64" s="41">
        <v>3056</v>
      </c>
      <c r="B64" s="42" t="s">
        <v>1141</v>
      </c>
      <c r="C64" s="41">
        <v>3056</v>
      </c>
      <c r="D64" s="43" t="s">
        <v>1142</v>
      </c>
    </row>
    <row r="65" spans="1:27" s="43" customFormat="1" x14ac:dyDescent="0.25">
      <c r="A65" s="41">
        <v>3057</v>
      </c>
      <c r="B65" s="42" t="s">
        <v>1143</v>
      </c>
      <c r="C65" s="41">
        <v>3057</v>
      </c>
      <c r="D65" s="43" t="s">
        <v>1142</v>
      </c>
    </row>
    <row r="66" spans="1:27" s="43" customFormat="1" x14ac:dyDescent="0.25">
      <c r="A66" s="41">
        <v>3058</v>
      </c>
      <c r="B66" s="42" t="s">
        <v>1144</v>
      </c>
      <c r="C66" s="41">
        <v>3058</v>
      </c>
      <c r="D66" s="43" t="s">
        <v>1145</v>
      </c>
    </row>
    <row r="67" spans="1:27" s="43" customFormat="1" x14ac:dyDescent="0.25">
      <c r="A67" s="41">
        <v>3059</v>
      </c>
      <c r="B67" s="42" t="s">
        <v>1146</v>
      </c>
      <c r="C67" s="41">
        <v>3059</v>
      </c>
      <c r="D67" s="43" t="s">
        <v>1147</v>
      </c>
    </row>
    <row r="68" spans="1:27" s="43" customFormat="1" x14ac:dyDescent="0.25">
      <c r="A68" s="41">
        <v>3060</v>
      </c>
      <c r="B68" s="42" t="s">
        <v>1149</v>
      </c>
      <c r="C68" s="41">
        <v>3060</v>
      </c>
      <c r="D68" s="43" t="s">
        <v>1150</v>
      </c>
    </row>
    <row r="69" spans="1:27" s="43" customFormat="1" x14ac:dyDescent="0.25">
      <c r="A69" s="41">
        <v>3061</v>
      </c>
      <c r="B69" s="42" t="s">
        <v>1148</v>
      </c>
      <c r="C69" s="41">
        <v>3061</v>
      </c>
      <c r="D69" s="43" t="s">
        <v>1151</v>
      </c>
    </row>
    <row r="70" spans="1:27" s="43" customFormat="1" x14ac:dyDescent="0.25">
      <c r="A70" s="41">
        <v>3062</v>
      </c>
      <c r="B70" s="42" t="s">
        <v>1152</v>
      </c>
      <c r="C70" s="41">
        <v>3062</v>
      </c>
      <c r="D70" s="43" t="s">
        <v>1154</v>
      </c>
    </row>
    <row r="71" spans="1:27" s="43" customFormat="1" x14ac:dyDescent="0.25">
      <c r="A71" s="41">
        <v>3063</v>
      </c>
      <c r="B71" s="42" t="s">
        <v>1153</v>
      </c>
      <c r="C71" s="41">
        <v>3063</v>
      </c>
      <c r="D71" s="43" t="s">
        <v>1155</v>
      </c>
    </row>
    <row r="72" spans="1:27" s="43" customFormat="1" x14ac:dyDescent="0.25">
      <c r="A72" s="41">
        <v>3064</v>
      </c>
      <c r="B72" s="42" t="s">
        <v>1156</v>
      </c>
      <c r="C72" s="41">
        <v>3064</v>
      </c>
      <c r="D72" s="43" t="s">
        <v>1166</v>
      </c>
    </row>
    <row r="73" spans="1:27" s="43" customFormat="1" x14ac:dyDescent="0.25">
      <c r="A73" s="41">
        <v>3065</v>
      </c>
      <c r="B73" s="42" t="s">
        <v>1157</v>
      </c>
      <c r="C73" s="41">
        <v>3065</v>
      </c>
      <c r="D73" s="43" t="s">
        <v>1168</v>
      </c>
    </row>
    <row r="74" spans="1:27" s="43" customFormat="1" x14ac:dyDescent="0.25">
      <c r="A74" s="41">
        <v>3066</v>
      </c>
      <c r="B74" s="42" t="s">
        <v>1158</v>
      </c>
      <c r="C74" s="41">
        <v>3066</v>
      </c>
      <c r="D74" s="43" t="s">
        <v>1164</v>
      </c>
    </row>
    <row r="75" spans="1:27" s="43" customFormat="1" x14ac:dyDescent="0.25">
      <c r="A75" s="41">
        <v>3067</v>
      </c>
      <c r="B75" s="42" t="s">
        <v>1159</v>
      </c>
      <c r="C75" s="41">
        <v>3067</v>
      </c>
      <c r="D75" s="43" t="s">
        <v>1165</v>
      </c>
    </row>
    <row r="76" spans="1:27" x14ac:dyDescent="0.25">
      <c r="A76" s="41">
        <v>3068</v>
      </c>
      <c r="B76" s="42" t="s">
        <v>1160</v>
      </c>
      <c r="C76" s="41">
        <v>3068</v>
      </c>
      <c r="D76" s="43" t="s">
        <v>1169</v>
      </c>
      <c r="E76" s="43"/>
      <c r="F76" s="43"/>
      <c r="G76" s="43"/>
      <c r="H76" s="43"/>
      <c r="I76" s="43"/>
      <c r="J76" s="43"/>
      <c r="K76" s="43"/>
      <c r="L76" s="43"/>
      <c r="M76" s="43"/>
      <c r="N76" s="43"/>
      <c r="O76" s="43"/>
      <c r="P76" s="43"/>
      <c r="Q76" s="43"/>
      <c r="R76" s="43"/>
      <c r="S76" s="43"/>
      <c r="T76" s="43"/>
      <c r="U76" s="43"/>
      <c r="V76" s="43"/>
      <c r="W76" s="43"/>
      <c r="X76" s="43"/>
      <c r="Y76" s="43"/>
      <c r="Z76" s="43"/>
      <c r="AA76" s="43"/>
    </row>
    <row r="77" spans="1:27" x14ac:dyDescent="0.25">
      <c r="A77" s="41">
        <v>3069</v>
      </c>
      <c r="B77" s="42" t="s">
        <v>1161</v>
      </c>
      <c r="C77" s="41">
        <v>3069</v>
      </c>
      <c r="D77" s="43" t="s">
        <v>1170</v>
      </c>
      <c r="E77" s="43"/>
      <c r="F77" s="43"/>
      <c r="G77" s="43"/>
      <c r="H77" s="43"/>
      <c r="I77" s="43"/>
      <c r="J77" s="43"/>
      <c r="K77" s="43"/>
      <c r="L77" s="43"/>
      <c r="M77" s="43"/>
      <c r="N77" s="43"/>
      <c r="O77" s="43"/>
      <c r="P77" s="43"/>
      <c r="Q77" s="43"/>
      <c r="R77" s="43"/>
      <c r="S77" s="43"/>
      <c r="T77" s="43"/>
      <c r="U77" s="43"/>
      <c r="V77" s="43"/>
      <c r="W77" s="43"/>
      <c r="X77" s="43"/>
      <c r="Y77" s="43"/>
      <c r="Z77" s="43"/>
      <c r="AA77" s="43"/>
    </row>
    <row r="78" spans="1:27" x14ac:dyDescent="0.25">
      <c r="A78" s="41">
        <v>3070</v>
      </c>
      <c r="B78" s="42" t="s">
        <v>1162</v>
      </c>
      <c r="C78" s="41">
        <v>3070</v>
      </c>
      <c r="D78" s="43" t="s">
        <v>1171</v>
      </c>
      <c r="E78" s="43"/>
      <c r="F78" s="43"/>
      <c r="G78" s="43"/>
      <c r="H78" s="43"/>
      <c r="I78" s="43"/>
      <c r="J78" s="43"/>
      <c r="K78" s="43"/>
      <c r="L78" s="43"/>
      <c r="M78" s="43"/>
      <c r="N78" s="43"/>
      <c r="O78" s="43"/>
      <c r="P78" s="43"/>
      <c r="Q78" s="43"/>
      <c r="R78" s="43"/>
      <c r="S78" s="43"/>
      <c r="T78" s="43"/>
      <c r="U78" s="43"/>
      <c r="V78" s="43"/>
      <c r="W78" s="43"/>
      <c r="X78" s="43"/>
      <c r="Y78" s="43"/>
      <c r="Z78" s="43"/>
      <c r="AA78" s="43"/>
    </row>
    <row r="79" spans="1:27" x14ac:dyDescent="0.25">
      <c r="A79" s="41">
        <v>3071</v>
      </c>
      <c r="B79" s="42" t="s">
        <v>1163</v>
      </c>
      <c r="C79" s="41">
        <v>3071</v>
      </c>
      <c r="D79" s="43" t="s">
        <v>1167</v>
      </c>
      <c r="E79" s="43"/>
      <c r="F79" s="43"/>
      <c r="G79" s="43"/>
      <c r="H79" s="43"/>
      <c r="I79" s="43"/>
      <c r="J79" s="43"/>
      <c r="K79" s="43"/>
      <c r="L79" s="43"/>
      <c r="M79" s="43"/>
      <c r="N79" s="43"/>
      <c r="O79" s="43"/>
      <c r="P79" s="43"/>
      <c r="Q79" s="43"/>
      <c r="R79" s="43"/>
      <c r="S79" s="43"/>
      <c r="T79" s="43"/>
      <c r="U79" s="43"/>
      <c r="V79" s="43"/>
      <c r="W79" s="43"/>
      <c r="X79" s="43"/>
      <c r="Y79" s="43"/>
      <c r="Z79" s="43"/>
      <c r="AA79" s="43"/>
    </row>
    <row r="80" spans="1:27" x14ac:dyDescent="0.25">
      <c r="A80" s="41">
        <v>3045</v>
      </c>
      <c r="B80" s="42" t="s">
        <v>1258</v>
      </c>
      <c r="C80" s="41">
        <v>3045</v>
      </c>
      <c r="D80" s="43" t="s">
        <v>1174</v>
      </c>
      <c r="E80" s="43"/>
      <c r="F80" s="43"/>
      <c r="G80" s="43"/>
      <c r="H80" s="43"/>
      <c r="I80" s="43"/>
      <c r="J80" s="43"/>
      <c r="K80" s="43"/>
      <c r="L80" s="43"/>
      <c r="M80" s="43"/>
      <c r="N80" s="43"/>
      <c r="O80" s="43"/>
      <c r="P80" s="43"/>
      <c r="Q80" s="43"/>
      <c r="R80" s="43"/>
      <c r="S80" s="43"/>
      <c r="T80" s="43"/>
      <c r="U80" s="43"/>
      <c r="V80" s="43"/>
      <c r="W80" s="43"/>
      <c r="X80" s="43"/>
      <c r="Y80" s="43"/>
      <c r="Z80" s="43"/>
      <c r="AA80" s="43"/>
    </row>
    <row r="81" spans="1:27" x14ac:dyDescent="0.25">
      <c r="A81" s="41">
        <v>3046</v>
      </c>
      <c r="B81" s="42" t="s">
        <v>1259</v>
      </c>
      <c r="C81" s="41">
        <v>3046</v>
      </c>
      <c r="D81" s="43" t="s">
        <v>1173</v>
      </c>
      <c r="E81" s="43"/>
      <c r="F81" s="43"/>
      <c r="G81" s="43"/>
      <c r="H81" s="43"/>
      <c r="I81" s="43"/>
      <c r="J81" s="43"/>
      <c r="K81" s="43"/>
      <c r="L81" s="43"/>
      <c r="M81" s="43"/>
      <c r="N81" s="43"/>
      <c r="O81" s="43"/>
      <c r="P81" s="43"/>
      <c r="Q81" s="43"/>
      <c r="R81" s="43"/>
      <c r="S81" s="43"/>
      <c r="T81" s="43"/>
      <c r="U81" s="43"/>
      <c r="V81" s="43"/>
      <c r="W81" s="43"/>
      <c r="X81" s="43"/>
      <c r="Y81" s="43"/>
      <c r="Z81" s="43"/>
      <c r="AA81" s="43"/>
    </row>
    <row r="82" spans="1:27" x14ac:dyDescent="0.25">
      <c r="A82" s="41">
        <v>3047</v>
      </c>
      <c r="B82" s="42" t="s">
        <v>1260</v>
      </c>
      <c r="C82" s="41">
        <v>3047</v>
      </c>
      <c r="D82" s="43" t="s">
        <v>1176</v>
      </c>
      <c r="E82" s="43"/>
      <c r="F82" s="43"/>
      <c r="G82" s="43"/>
      <c r="H82" s="43"/>
      <c r="I82" s="43"/>
      <c r="J82" s="43"/>
      <c r="K82" s="43"/>
      <c r="L82" s="43"/>
      <c r="M82" s="43"/>
      <c r="N82" s="43"/>
      <c r="O82" s="43"/>
      <c r="P82" s="43"/>
      <c r="Q82" s="43"/>
      <c r="R82" s="43"/>
      <c r="S82" s="43"/>
      <c r="T82" s="43"/>
      <c r="U82" s="43"/>
      <c r="V82" s="43"/>
      <c r="W82" s="43"/>
      <c r="X82" s="43"/>
      <c r="Y82" s="43"/>
      <c r="Z82" s="43"/>
      <c r="AA82" s="43"/>
    </row>
    <row r="83" spans="1:27" x14ac:dyDescent="0.25">
      <c r="A83" s="41">
        <v>3048</v>
      </c>
      <c r="B83" s="42" t="s">
        <v>1261</v>
      </c>
      <c r="C83" s="41">
        <v>3048</v>
      </c>
      <c r="D83" s="43" t="s">
        <v>1175</v>
      </c>
      <c r="E83" s="43"/>
      <c r="F83" s="43"/>
      <c r="G83" s="43"/>
      <c r="H83" s="43"/>
      <c r="I83" s="43"/>
      <c r="J83" s="43"/>
      <c r="K83" s="43"/>
      <c r="L83" s="43"/>
      <c r="M83" s="43"/>
      <c r="N83" s="43"/>
      <c r="O83" s="43"/>
      <c r="P83" s="43"/>
      <c r="Q83" s="43"/>
      <c r="R83" s="43"/>
      <c r="S83" s="43"/>
      <c r="T83" s="43"/>
      <c r="U83" s="43"/>
      <c r="V83" s="43"/>
      <c r="W83" s="43"/>
      <c r="X83" s="43"/>
      <c r="Y83" s="43"/>
      <c r="Z83" s="43"/>
      <c r="AA83" s="43"/>
    </row>
    <row r="84" spans="1:27" x14ac:dyDescent="0.25">
      <c r="A84" s="41">
        <v>3081</v>
      </c>
      <c r="B84" s="42" t="s">
        <v>1262</v>
      </c>
      <c r="C84" s="41">
        <v>3081</v>
      </c>
      <c r="D84" s="43" t="s">
        <v>1177</v>
      </c>
      <c r="E84" s="43"/>
      <c r="F84" s="43"/>
      <c r="G84" s="43"/>
      <c r="H84" s="43"/>
      <c r="I84" s="43"/>
      <c r="J84" s="43"/>
      <c r="K84" s="43"/>
      <c r="L84" s="43"/>
      <c r="M84" s="43"/>
      <c r="N84" s="43"/>
      <c r="O84" s="43"/>
      <c r="P84" s="43"/>
      <c r="Q84" s="43"/>
      <c r="R84" s="43"/>
      <c r="S84" s="43"/>
      <c r="T84" s="43"/>
      <c r="U84" s="43"/>
      <c r="V84" s="43"/>
      <c r="W84" s="43"/>
      <c r="X84" s="43"/>
      <c r="Y84" s="43"/>
      <c r="Z84" s="43"/>
      <c r="AA84" s="43"/>
    </row>
    <row r="85" spans="1:27" x14ac:dyDescent="0.25">
      <c r="A85" s="41">
        <v>3082</v>
      </c>
      <c r="B85" s="42" t="s">
        <v>1263</v>
      </c>
      <c r="C85" s="41">
        <v>3082</v>
      </c>
      <c r="D85" s="43" t="s">
        <v>1177</v>
      </c>
      <c r="E85" s="43"/>
      <c r="F85" s="43"/>
      <c r="G85" s="43"/>
      <c r="H85" s="43"/>
      <c r="I85" s="43"/>
      <c r="J85" s="43"/>
      <c r="K85" s="43"/>
      <c r="L85" s="43"/>
      <c r="M85" s="43"/>
      <c r="N85" s="43"/>
      <c r="O85" s="43"/>
      <c r="P85" s="43"/>
      <c r="Q85" s="43"/>
      <c r="R85" s="43"/>
      <c r="S85" s="43"/>
      <c r="T85" s="43"/>
      <c r="U85" s="43"/>
      <c r="V85" s="43"/>
      <c r="W85" s="43"/>
      <c r="X85" s="43"/>
      <c r="Y85" s="43"/>
      <c r="Z85" s="43"/>
      <c r="AA85" s="43"/>
    </row>
    <row r="86" spans="1:27" x14ac:dyDescent="0.25">
      <c r="A86" s="41">
        <v>3083</v>
      </c>
      <c r="B86" s="42" t="s">
        <v>1264</v>
      </c>
      <c r="C86" s="41">
        <v>3083</v>
      </c>
      <c r="D86" s="43" t="s">
        <v>1178</v>
      </c>
      <c r="E86" s="43"/>
      <c r="F86" s="43"/>
      <c r="G86" s="43"/>
      <c r="H86" s="43"/>
      <c r="I86" s="43"/>
      <c r="J86" s="43"/>
      <c r="K86" s="43"/>
      <c r="L86" s="43"/>
      <c r="M86" s="43"/>
      <c r="N86" s="43"/>
      <c r="O86" s="43"/>
      <c r="P86" s="43"/>
      <c r="Q86" s="43"/>
      <c r="R86" s="43"/>
      <c r="S86" s="43"/>
      <c r="T86" s="43"/>
      <c r="U86" s="43"/>
      <c r="V86" s="43"/>
      <c r="W86" s="43"/>
      <c r="X86" s="43"/>
      <c r="Y86" s="43"/>
      <c r="Z86" s="43"/>
      <c r="AA86" s="43"/>
    </row>
    <row r="87" spans="1:27" x14ac:dyDescent="0.25">
      <c r="A87" s="41">
        <v>3084</v>
      </c>
      <c r="B87" s="42" t="s">
        <v>1265</v>
      </c>
      <c r="C87" s="41">
        <v>3084</v>
      </c>
      <c r="D87" s="43" t="s">
        <v>1178</v>
      </c>
      <c r="E87" s="43"/>
      <c r="F87" s="43"/>
      <c r="G87" s="43"/>
      <c r="H87" s="43"/>
      <c r="I87" s="43"/>
      <c r="J87" s="43"/>
      <c r="K87" s="43"/>
      <c r="L87" s="43"/>
      <c r="M87" s="43"/>
      <c r="N87" s="43"/>
      <c r="O87" s="43"/>
      <c r="P87" s="43"/>
      <c r="Q87" s="43"/>
      <c r="R87" s="43"/>
      <c r="S87" s="43"/>
      <c r="T87" s="43"/>
      <c r="U87" s="43"/>
      <c r="V87" s="43"/>
      <c r="W87" s="43"/>
      <c r="X87" s="43"/>
      <c r="Y87" s="43"/>
      <c r="Z87" s="43"/>
      <c r="AA87" s="43"/>
    </row>
    <row r="88" spans="1:27" x14ac:dyDescent="0.25">
      <c r="A88" s="41">
        <v>3077</v>
      </c>
      <c r="B88" s="42" t="s">
        <v>1266</v>
      </c>
      <c r="C88" s="41">
        <v>3077</v>
      </c>
      <c r="D88" s="43" t="s">
        <v>1179</v>
      </c>
      <c r="E88" s="43"/>
      <c r="F88" s="43"/>
      <c r="G88" s="43"/>
      <c r="H88" s="43"/>
      <c r="I88" s="43"/>
      <c r="J88" s="43"/>
      <c r="K88" s="43"/>
      <c r="L88" s="43"/>
      <c r="M88" s="43"/>
      <c r="N88" s="43"/>
      <c r="O88" s="43"/>
      <c r="P88" s="43"/>
      <c r="Q88" s="43"/>
      <c r="R88" s="43"/>
      <c r="S88" s="43"/>
      <c r="T88" s="43"/>
      <c r="U88" s="43"/>
      <c r="V88" s="43"/>
      <c r="W88" s="43"/>
      <c r="X88" s="43"/>
      <c r="Y88" s="43"/>
      <c r="Z88" s="43"/>
      <c r="AA88" s="43"/>
    </row>
    <row r="89" spans="1:27" x14ac:dyDescent="0.25">
      <c r="A89" s="41">
        <v>3078</v>
      </c>
      <c r="B89" s="42" t="s">
        <v>1267</v>
      </c>
      <c r="C89" s="41">
        <v>3078</v>
      </c>
      <c r="D89" s="43" t="s">
        <v>1179</v>
      </c>
      <c r="E89" s="43"/>
      <c r="F89" s="43"/>
      <c r="G89" s="43"/>
      <c r="H89" s="43"/>
      <c r="I89" s="43"/>
      <c r="J89" s="43"/>
      <c r="K89" s="43"/>
      <c r="L89" s="43"/>
      <c r="M89" s="43"/>
      <c r="N89" s="43"/>
      <c r="O89" s="43"/>
      <c r="P89" s="43"/>
      <c r="Q89" s="43"/>
      <c r="R89" s="43"/>
      <c r="S89" s="43"/>
      <c r="T89" s="43"/>
      <c r="U89" s="43"/>
      <c r="V89" s="43"/>
      <c r="W89" s="43"/>
      <c r="X89" s="43"/>
      <c r="Y89" s="43"/>
      <c r="Z89" s="43"/>
      <c r="AA89" s="43"/>
    </row>
    <row r="90" spans="1:27" x14ac:dyDescent="0.25">
      <c r="A90" s="41">
        <v>3079</v>
      </c>
      <c r="B90" s="42" t="s">
        <v>1268</v>
      </c>
      <c r="C90" s="41">
        <v>3079</v>
      </c>
      <c r="D90" s="43" t="s">
        <v>1180</v>
      </c>
      <c r="E90" s="43"/>
      <c r="F90" s="43"/>
      <c r="G90" s="43"/>
      <c r="H90" s="43"/>
      <c r="I90" s="43"/>
      <c r="J90" s="43"/>
      <c r="K90" s="43"/>
      <c r="L90" s="43"/>
      <c r="M90" s="43"/>
      <c r="N90" s="43"/>
      <c r="O90" s="43"/>
      <c r="P90" s="43"/>
      <c r="Q90" s="43"/>
      <c r="R90" s="43"/>
      <c r="S90" s="43"/>
      <c r="T90" s="43"/>
      <c r="U90" s="43"/>
      <c r="V90" s="43"/>
      <c r="W90" s="43"/>
      <c r="X90" s="43"/>
      <c r="Y90" s="43"/>
      <c r="Z90" s="43"/>
      <c r="AA90" s="43"/>
    </row>
    <row r="91" spans="1:27" ht="16.5" customHeight="1" x14ac:dyDescent="0.25">
      <c r="A91" s="41">
        <v>3080</v>
      </c>
      <c r="B91" s="42" t="s">
        <v>1269</v>
      </c>
      <c r="C91" s="41">
        <v>3080</v>
      </c>
      <c r="D91" s="43" t="s">
        <v>1180</v>
      </c>
      <c r="E91" s="43"/>
      <c r="F91" s="43"/>
      <c r="G91" s="43"/>
      <c r="H91" s="43"/>
      <c r="I91" s="43"/>
      <c r="J91" s="43"/>
      <c r="K91" s="43"/>
      <c r="L91" s="43"/>
      <c r="M91" s="43"/>
      <c r="N91" s="43"/>
      <c r="O91" s="43"/>
      <c r="P91" s="43"/>
      <c r="Q91" s="43"/>
      <c r="R91" s="43"/>
      <c r="S91" s="43"/>
      <c r="T91" s="43"/>
      <c r="U91" s="43"/>
      <c r="V91" s="43"/>
      <c r="W91" s="43"/>
      <c r="X91" s="43"/>
      <c r="Y91" s="43"/>
      <c r="Z91" s="43"/>
      <c r="AA91" s="43"/>
    </row>
    <row r="92" spans="1:27" ht="16.5" customHeight="1" x14ac:dyDescent="0.25">
      <c r="A92" s="41"/>
      <c r="B92" s="42"/>
      <c r="C92" s="41"/>
      <c r="D92" s="43"/>
      <c r="E92" s="43"/>
      <c r="F92" s="43"/>
      <c r="G92" s="43"/>
      <c r="H92" s="43"/>
      <c r="I92" s="43"/>
      <c r="J92" s="43"/>
      <c r="K92" s="43"/>
      <c r="L92" s="43"/>
      <c r="M92" s="43"/>
      <c r="N92" s="43"/>
      <c r="O92" s="43"/>
      <c r="P92" s="43"/>
      <c r="Q92" s="43"/>
      <c r="R92" s="43"/>
      <c r="S92" s="43"/>
      <c r="T92" s="43"/>
      <c r="U92" s="43"/>
      <c r="V92" s="43"/>
      <c r="W92" s="43"/>
      <c r="X92" s="43"/>
      <c r="Y92" s="43"/>
      <c r="Z92" s="43"/>
      <c r="AA92" s="43"/>
    </row>
    <row r="93" spans="1:27" x14ac:dyDescent="0.25">
      <c r="A93" s="69">
        <v>200</v>
      </c>
      <c r="B93" s="70" t="s">
        <v>221</v>
      </c>
      <c r="C93" s="101">
        <v>200</v>
      </c>
      <c r="D93" s="71" t="s">
        <v>659</v>
      </c>
      <c r="E93" s="71"/>
      <c r="F93" s="71"/>
      <c r="G93" s="71"/>
      <c r="H93" s="71"/>
      <c r="I93" s="71"/>
    </row>
    <row r="94" spans="1:27" x14ac:dyDescent="0.25">
      <c r="A94" s="40">
        <v>201</v>
      </c>
      <c r="B94" s="39" t="s">
        <v>222</v>
      </c>
      <c r="C94" s="101">
        <v>201</v>
      </c>
      <c r="D94" t="s">
        <v>660</v>
      </c>
    </row>
    <row r="95" spans="1:27" x14ac:dyDescent="0.25">
      <c r="A95" s="40">
        <v>202</v>
      </c>
      <c r="B95" s="39" t="s">
        <v>223</v>
      </c>
      <c r="C95" s="101">
        <v>202</v>
      </c>
      <c r="D95" t="s">
        <v>660</v>
      </c>
    </row>
    <row r="96" spans="1:27" x14ac:dyDescent="0.25">
      <c r="A96" s="40">
        <v>203</v>
      </c>
      <c r="B96" s="39" t="s">
        <v>224</v>
      </c>
      <c r="C96" s="101">
        <v>203</v>
      </c>
      <c r="D96" t="s">
        <v>661</v>
      </c>
    </row>
    <row r="97" spans="1:9" x14ac:dyDescent="0.25">
      <c r="A97" s="40">
        <v>204</v>
      </c>
      <c r="B97" s="39" t="s">
        <v>225</v>
      </c>
      <c r="C97" s="101">
        <v>204</v>
      </c>
      <c r="D97" t="s">
        <v>662</v>
      </c>
    </row>
    <row r="98" spans="1:9" x14ac:dyDescent="0.25">
      <c r="A98" s="40">
        <v>205</v>
      </c>
      <c r="B98" s="39" t="s">
        <v>225</v>
      </c>
      <c r="C98" s="101">
        <v>205</v>
      </c>
      <c r="D98" t="s">
        <v>663</v>
      </c>
    </row>
    <row r="99" spans="1:9" x14ac:dyDescent="0.25">
      <c r="A99" s="40">
        <v>206</v>
      </c>
      <c r="B99" s="39" t="s">
        <v>226</v>
      </c>
      <c r="C99" s="101">
        <v>206</v>
      </c>
      <c r="D99" t="s">
        <v>664</v>
      </c>
    </row>
    <row r="100" spans="1:9" x14ac:dyDescent="0.25">
      <c r="A100" s="40">
        <v>2001</v>
      </c>
      <c r="B100" s="39" t="s">
        <v>182</v>
      </c>
      <c r="C100" s="101">
        <v>2001</v>
      </c>
      <c r="D100" t="s">
        <v>804</v>
      </c>
    </row>
    <row r="101" spans="1:9" x14ac:dyDescent="0.25">
      <c r="A101" s="40">
        <v>2002</v>
      </c>
      <c r="B101" s="39" t="s">
        <v>183</v>
      </c>
      <c r="C101" s="101">
        <v>2002</v>
      </c>
      <c r="D101" t="s">
        <v>804</v>
      </c>
    </row>
    <row r="102" spans="1:9" x14ac:dyDescent="0.25">
      <c r="A102" s="40">
        <v>2003</v>
      </c>
      <c r="B102" s="39" t="s">
        <v>182</v>
      </c>
      <c r="C102" s="101">
        <v>2003</v>
      </c>
      <c r="D102" t="s">
        <v>755</v>
      </c>
    </row>
    <row r="103" spans="1:9" x14ac:dyDescent="0.25">
      <c r="A103" s="40">
        <v>2004</v>
      </c>
      <c r="B103" s="39" t="s">
        <v>182</v>
      </c>
      <c r="C103" s="101">
        <v>2004</v>
      </c>
      <c r="D103" t="s">
        <v>804</v>
      </c>
    </row>
    <row r="104" spans="1:9" x14ac:dyDescent="0.25">
      <c r="A104" s="40">
        <v>2005</v>
      </c>
      <c r="B104" s="39" t="s">
        <v>183</v>
      </c>
      <c r="C104" s="101">
        <v>2005</v>
      </c>
      <c r="D104" t="s">
        <v>804</v>
      </c>
    </row>
    <row r="105" spans="1:9" x14ac:dyDescent="0.25">
      <c r="A105" s="40">
        <v>2006</v>
      </c>
      <c r="B105" s="39" t="s">
        <v>182</v>
      </c>
      <c r="C105" s="101">
        <v>2006</v>
      </c>
      <c r="D105" t="s">
        <v>804</v>
      </c>
    </row>
    <row r="106" spans="1:9" x14ac:dyDescent="0.25">
      <c r="A106" s="40">
        <v>2007</v>
      </c>
      <c r="B106" s="39" t="s">
        <v>183</v>
      </c>
      <c r="C106" s="101">
        <v>2007</v>
      </c>
      <c r="D106" t="s">
        <v>804</v>
      </c>
    </row>
    <row r="107" spans="1:9" x14ac:dyDescent="0.25">
      <c r="A107" s="40">
        <v>2008</v>
      </c>
      <c r="B107" s="39" t="s">
        <v>183</v>
      </c>
      <c r="C107" s="101">
        <v>2008</v>
      </c>
      <c r="D107" t="s">
        <v>805</v>
      </c>
    </row>
    <row r="108" spans="1:9" x14ac:dyDescent="0.25">
      <c r="A108" s="40">
        <v>2009</v>
      </c>
      <c r="B108" s="39" t="s">
        <v>183</v>
      </c>
      <c r="C108" s="101">
        <v>2009</v>
      </c>
      <c r="D108" t="s">
        <v>805</v>
      </c>
    </row>
    <row r="109" spans="1:9" x14ac:dyDescent="0.25">
      <c r="A109" s="74">
        <v>210</v>
      </c>
      <c r="B109" s="75" t="s">
        <v>184</v>
      </c>
      <c r="C109" s="101">
        <v>210</v>
      </c>
      <c r="D109" s="76" t="s">
        <v>665</v>
      </c>
      <c r="G109" s="76"/>
      <c r="H109" s="76"/>
      <c r="I109" s="76"/>
    </row>
    <row r="110" spans="1:9" x14ac:dyDescent="0.25">
      <c r="A110" s="40">
        <v>211</v>
      </c>
      <c r="B110" s="39" t="s">
        <v>185</v>
      </c>
      <c r="C110" s="101">
        <v>211</v>
      </c>
      <c r="D110" s="328" t="s">
        <v>667</v>
      </c>
      <c r="F110" s="328"/>
    </row>
    <row r="111" spans="1:9" x14ac:dyDescent="0.25">
      <c r="A111" s="40">
        <v>212</v>
      </c>
      <c r="B111" s="39" t="s">
        <v>186</v>
      </c>
      <c r="C111" s="101">
        <v>212</v>
      </c>
      <c r="D111" s="328" t="s">
        <v>667</v>
      </c>
      <c r="F111" s="328"/>
    </row>
    <row r="112" spans="1:9" x14ac:dyDescent="0.25">
      <c r="A112" s="40">
        <v>213</v>
      </c>
      <c r="B112" s="39" t="s">
        <v>187</v>
      </c>
      <c r="C112" s="101">
        <v>213</v>
      </c>
      <c r="D112" s="328" t="s">
        <v>666</v>
      </c>
    </row>
    <row r="113" spans="1:25" x14ac:dyDescent="0.25">
      <c r="A113" s="40">
        <v>214</v>
      </c>
      <c r="B113" s="39" t="s">
        <v>188</v>
      </c>
      <c r="C113" s="101">
        <v>214</v>
      </c>
      <c r="D113" s="328" t="s">
        <v>668</v>
      </c>
    </row>
    <row r="114" spans="1:25" x14ac:dyDescent="0.25">
      <c r="A114" s="40">
        <v>215</v>
      </c>
      <c r="B114" s="39" t="s">
        <v>189</v>
      </c>
      <c r="C114" s="101">
        <v>215</v>
      </c>
      <c r="D114" s="328" t="s">
        <v>669</v>
      </c>
    </row>
    <row r="115" spans="1:25" x14ac:dyDescent="0.25">
      <c r="A115" s="40">
        <v>2011</v>
      </c>
      <c r="B115" s="39" t="s">
        <v>190</v>
      </c>
      <c r="C115" s="101">
        <v>2011</v>
      </c>
      <c r="D115" t="s">
        <v>804</v>
      </c>
    </row>
    <row r="116" spans="1:25" ht="18.75" x14ac:dyDescent="0.25">
      <c r="A116" s="40">
        <v>2012</v>
      </c>
      <c r="B116" s="39" t="s">
        <v>191</v>
      </c>
      <c r="C116" s="101">
        <v>2012</v>
      </c>
      <c r="D116" t="s">
        <v>804</v>
      </c>
      <c r="U116" s="1"/>
      <c r="V116" s="1273"/>
      <c r="W116" s="326"/>
    </row>
    <row r="117" spans="1:25" x14ac:dyDescent="0.25">
      <c r="A117" s="40">
        <v>2013</v>
      </c>
      <c r="B117" s="39" t="s">
        <v>807</v>
      </c>
      <c r="C117" s="101">
        <v>2013</v>
      </c>
      <c r="D117" t="s">
        <v>806</v>
      </c>
      <c r="U117" s="1"/>
      <c r="V117" s="1273"/>
    </row>
    <row r="118" spans="1:25" x14ac:dyDescent="0.25">
      <c r="A118" s="40">
        <v>2014</v>
      </c>
      <c r="B118" s="39" t="s">
        <v>190</v>
      </c>
      <c r="C118" s="101">
        <v>2014</v>
      </c>
      <c r="D118" t="s">
        <v>804</v>
      </c>
      <c r="Y118" s="1273"/>
    </row>
    <row r="119" spans="1:25" x14ac:dyDescent="0.25">
      <c r="A119" s="40">
        <v>2015</v>
      </c>
      <c r="B119" s="39" t="s">
        <v>191</v>
      </c>
      <c r="C119" s="101">
        <v>2015</v>
      </c>
      <c r="D119" t="s">
        <v>804</v>
      </c>
      <c r="Y119" s="1273"/>
    </row>
    <row r="120" spans="1:25" x14ac:dyDescent="0.25">
      <c r="A120" s="40">
        <v>2016</v>
      </c>
      <c r="B120" s="39" t="s">
        <v>808</v>
      </c>
      <c r="C120" s="101">
        <v>2016</v>
      </c>
      <c r="D120" t="s">
        <v>805</v>
      </c>
    </row>
    <row r="121" spans="1:25" x14ac:dyDescent="0.25">
      <c r="A121" s="40">
        <v>2017</v>
      </c>
      <c r="B121" s="39" t="s">
        <v>809</v>
      </c>
      <c r="C121" s="101">
        <v>2017</v>
      </c>
      <c r="D121" t="s">
        <v>805</v>
      </c>
    </row>
    <row r="122" spans="1:25" x14ac:dyDescent="0.25">
      <c r="A122" s="78">
        <v>220</v>
      </c>
      <c r="B122" s="79" t="s">
        <v>192</v>
      </c>
      <c r="C122" s="101">
        <v>220</v>
      </c>
      <c r="D122" s="80" t="s">
        <v>670</v>
      </c>
      <c r="E122" s="329"/>
      <c r="F122" s="80"/>
      <c r="G122" s="80"/>
      <c r="H122" s="80"/>
      <c r="I122" s="80"/>
    </row>
    <row r="123" spans="1:25" x14ac:dyDescent="0.25">
      <c r="A123" s="40">
        <v>221</v>
      </c>
      <c r="B123" s="39" t="s">
        <v>193</v>
      </c>
      <c r="C123" s="101">
        <v>221</v>
      </c>
      <c r="D123" s="328" t="s">
        <v>671</v>
      </c>
    </row>
    <row r="124" spans="1:25" x14ac:dyDescent="0.25">
      <c r="A124" s="40">
        <v>222</v>
      </c>
      <c r="B124" s="39" t="s">
        <v>194</v>
      </c>
      <c r="C124" s="101">
        <v>222</v>
      </c>
      <c r="D124" s="328" t="s">
        <v>671</v>
      </c>
    </row>
    <row r="125" spans="1:25" x14ac:dyDescent="0.25">
      <c r="A125" s="40">
        <v>223</v>
      </c>
      <c r="B125" s="39" t="s">
        <v>195</v>
      </c>
      <c r="C125" s="101">
        <v>223</v>
      </c>
      <c r="D125" s="328" t="s">
        <v>672</v>
      </c>
    </row>
    <row r="126" spans="1:25" x14ac:dyDescent="0.25">
      <c r="A126" s="40">
        <v>224</v>
      </c>
      <c r="B126" s="39" t="s">
        <v>196</v>
      </c>
      <c r="C126" s="101">
        <v>224</v>
      </c>
      <c r="D126" s="328" t="s">
        <v>673</v>
      </c>
    </row>
    <row r="127" spans="1:25" x14ac:dyDescent="0.25">
      <c r="A127" s="40">
        <v>225</v>
      </c>
      <c r="B127" s="39" t="s">
        <v>197</v>
      </c>
      <c r="C127" s="101">
        <v>225</v>
      </c>
      <c r="D127" s="328" t="s">
        <v>674</v>
      </c>
    </row>
    <row r="128" spans="1:25" x14ac:dyDescent="0.25">
      <c r="A128" s="65" t="s">
        <v>168</v>
      </c>
      <c r="B128" s="66" t="s">
        <v>204</v>
      </c>
      <c r="C128" s="101" t="s">
        <v>168</v>
      </c>
      <c r="D128" s="22"/>
      <c r="E128" s="22"/>
      <c r="F128" s="22"/>
      <c r="G128" s="22"/>
      <c r="H128" s="22"/>
      <c r="I128" s="22"/>
    </row>
    <row r="129" spans="1:9" x14ac:dyDescent="0.25">
      <c r="A129" s="40" t="s">
        <v>169</v>
      </c>
      <c r="B129" s="39" t="s">
        <v>205</v>
      </c>
      <c r="C129" s="101" t="s">
        <v>169</v>
      </c>
    </row>
    <row r="130" spans="1:9" x14ac:dyDescent="0.25">
      <c r="A130" s="40" t="s">
        <v>170</v>
      </c>
      <c r="B130" s="39" t="s">
        <v>206</v>
      </c>
      <c r="C130" s="101" t="s">
        <v>170</v>
      </c>
    </row>
    <row r="131" spans="1:9" x14ac:dyDescent="0.25">
      <c r="A131" s="40" t="s">
        <v>171</v>
      </c>
      <c r="B131" s="39" t="s">
        <v>204</v>
      </c>
      <c r="C131" s="101" t="s">
        <v>171</v>
      </c>
    </row>
    <row r="132" spans="1:9" x14ac:dyDescent="0.25">
      <c r="A132" s="40" t="s">
        <v>172</v>
      </c>
      <c r="B132" s="39" t="s">
        <v>167</v>
      </c>
      <c r="C132" s="101" t="s">
        <v>172</v>
      </c>
    </row>
    <row r="133" spans="1:9" x14ac:dyDescent="0.25">
      <c r="A133" s="40" t="s">
        <v>173</v>
      </c>
      <c r="B133" s="39" t="s">
        <v>207</v>
      </c>
      <c r="C133" s="101" t="s">
        <v>173</v>
      </c>
    </row>
    <row r="134" spans="1:9" x14ac:dyDescent="0.25">
      <c r="A134" s="40" t="s">
        <v>174</v>
      </c>
      <c r="B134" s="39" t="s">
        <v>208</v>
      </c>
      <c r="C134" s="101" t="s">
        <v>174</v>
      </c>
    </row>
    <row r="135" spans="1:9" x14ac:dyDescent="0.25">
      <c r="A135" s="40" t="s">
        <v>175</v>
      </c>
      <c r="B135" s="39" t="s">
        <v>209</v>
      </c>
      <c r="C135" s="101" t="s">
        <v>175</v>
      </c>
    </row>
    <row r="136" spans="1:9" x14ac:dyDescent="0.25">
      <c r="A136" s="40" t="s">
        <v>178</v>
      </c>
      <c r="B136" s="39" t="s">
        <v>208</v>
      </c>
      <c r="C136" s="101" t="s">
        <v>178</v>
      </c>
    </row>
    <row r="137" spans="1:9" x14ac:dyDescent="0.25">
      <c r="A137" s="40" t="s">
        <v>177</v>
      </c>
      <c r="B137" s="39" t="s">
        <v>205</v>
      </c>
      <c r="C137" s="101" t="s">
        <v>177</v>
      </c>
    </row>
    <row r="138" spans="1:9" x14ac:dyDescent="0.25">
      <c r="A138" s="40" t="s">
        <v>176</v>
      </c>
      <c r="B138" s="39" t="s">
        <v>204</v>
      </c>
      <c r="C138" s="101" t="s">
        <v>176</v>
      </c>
    </row>
    <row r="139" spans="1:9" x14ac:dyDescent="0.25">
      <c r="A139" s="40" t="s">
        <v>179</v>
      </c>
      <c r="B139" s="39" t="s">
        <v>209</v>
      </c>
      <c r="C139" s="101" t="s">
        <v>179</v>
      </c>
    </row>
    <row r="140" spans="1:9" x14ac:dyDescent="0.25">
      <c r="A140" s="40" t="s">
        <v>180</v>
      </c>
      <c r="B140" s="39" t="s">
        <v>204</v>
      </c>
      <c r="C140" s="101" t="s">
        <v>180</v>
      </c>
    </row>
    <row r="141" spans="1:9" x14ac:dyDescent="0.25">
      <c r="A141" s="40" t="s">
        <v>181</v>
      </c>
      <c r="B141" s="39" t="s">
        <v>205</v>
      </c>
      <c r="C141" s="101" t="s">
        <v>181</v>
      </c>
    </row>
    <row r="142" spans="1:9" x14ac:dyDescent="0.25">
      <c r="A142" s="89">
        <v>230</v>
      </c>
      <c r="B142" s="90" t="s">
        <v>198</v>
      </c>
      <c r="C142" s="101">
        <v>230</v>
      </c>
      <c r="D142" t="s">
        <v>675</v>
      </c>
      <c r="E142" s="91"/>
      <c r="F142" s="91"/>
      <c r="G142" s="91"/>
      <c r="H142" s="91"/>
      <c r="I142" s="91"/>
    </row>
    <row r="143" spans="1:9" x14ac:dyDescent="0.25">
      <c r="A143" s="40">
        <v>231</v>
      </c>
      <c r="B143" s="39" t="s">
        <v>199</v>
      </c>
      <c r="C143" s="101">
        <v>231</v>
      </c>
      <c r="D143" t="s">
        <v>876</v>
      </c>
    </row>
    <row r="144" spans="1:9" x14ac:dyDescent="0.25">
      <c r="A144" s="40">
        <v>232</v>
      </c>
      <c r="B144" s="39" t="s">
        <v>200</v>
      </c>
      <c r="C144" s="101">
        <v>232</v>
      </c>
      <c r="D144" t="s">
        <v>877</v>
      </c>
    </row>
    <row r="145" spans="1:22" x14ac:dyDescent="0.25">
      <c r="A145" s="40">
        <v>233</v>
      </c>
      <c r="B145" s="39" t="s">
        <v>201</v>
      </c>
      <c r="C145" s="101">
        <v>233</v>
      </c>
      <c r="D145" t="s">
        <v>878</v>
      </c>
    </row>
    <row r="146" spans="1:22" x14ac:dyDescent="0.25">
      <c r="A146" s="40">
        <v>234</v>
      </c>
      <c r="B146" s="39" t="s">
        <v>202</v>
      </c>
      <c r="C146" s="101">
        <v>234</v>
      </c>
      <c r="D146" t="s">
        <v>879</v>
      </c>
    </row>
    <row r="147" spans="1:22" x14ac:dyDescent="0.25">
      <c r="A147" s="40">
        <v>235</v>
      </c>
      <c r="B147" s="39" t="s">
        <v>203</v>
      </c>
      <c r="C147" s="101">
        <v>235</v>
      </c>
      <c r="D147" t="s">
        <v>880</v>
      </c>
    </row>
    <row r="148" spans="1:22" x14ac:dyDescent="0.25">
      <c r="A148" s="40">
        <v>2028</v>
      </c>
      <c r="B148" s="39" t="s">
        <v>210</v>
      </c>
      <c r="C148" s="101">
        <v>2028</v>
      </c>
      <c r="D148" t="s">
        <v>810</v>
      </c>
    </row>
    <row r="149" spans="1:22" x14ac:dyDescent="0.25">
      <c r="A149" s="40">
        <v>2029</v>
      </c>
      <c r="B149" s="39" t="s">
        <v>211</v>
      </c>
      <c r="C149" s="101">
        <v>2029</v>
      </c>
      <c r="D149" t="s">
        <v>810</v>
      </c>
    </row>
    <row r="150" spans="1:22" x14ac:dyDescent="0.25">
      <c r="A150" s="40">
        <v>2030</v>
      </c>
      <c r="B150" s="39" t="s">
        <v>212</v>
      </c>
      <c r="C150" s="101">
        <v>2030</v>
      </c>
      <c r="D150" t="s">
        <v>811</v>
      </c>
    </row>
    <row r="151" spans="1:22" x14ac:dyDescent="0.25">
      <c r="A151" s="40">
        <v>2031</v>
      </c>
      <c r="B151" s="39" t="s">
        <v>210</v>
      </c>
      <c r="C151" s="101">
        <v>2031</v>
      </c>
      <c r="D151" t="s">
        <v>810</v>
      </c>
    </row>
    <row r="152" spans="1:22" x14ac:dyDescent="0.25">
      <c r="A152" s="40">
        <v>2032</v>
      </c>
      <c r="B152" s="39" t="s">
        <v>212</v>
      </c>
      <c r="C152" s="101">
        <v>2032</v>
      </c>
      <c r="D152" t="s">
        <v>810</v>
      </c>
    </row>
    <row r="153" spans="1:22" x14ac:dyDescent="0.25">
      <c r="A153" s="40">
        <v>2033</v>
      </c>
      <c r="B153" s="39" t="s">
        <v>210</v>
      </c>
      <c r="C153" s="101">
        <v>2033</v>
      </c>
      <c r="D153" t="s">
        <v>812</v>
      </c>
    </row>
    <row r="154" spans="1:22" x14ac:dyDescent="0.25">
      <c r="A154" s="40">
        <v>2034</v>
      </c>
      <c r="B154" s="39" t="s">
        <v>212</v>
      </c>
      <c r="C154" s="101">
        <v>2034</v>
      </c>
      <c r="D154" t="s">
        <v>812</v>
      </c>
    </row>
    <row r="155" spans="1:22" x14ac:dyDescent="0.25">
      <c r="A155" s="98">
        <v>250</v>
      </c>
      <c r="B155" s="99" t="s">
        <v>214</v>
      </c>
      <c r="C155" s="101">
        <v>250</v>
      </c>
      <c r="D155" s="71" t="s">
        <v>676</v>
      </c>
      <c r="E155" s="71"/>
      <c r="F155" s="71"/>
      <c r="G155" s="71"/>
      <c r="H155" s="71"/>
      <c r="I155" s="71"/>
    </row>
    <row r="156" spans="1:22" x14ac:dyDescent="0.25">
      <c r="A156" s="40">
        <v>251</v>
      </c>
      <c r="B156" s="39" t="s">
        <v>213</v>
      </c>
      <c r="C156" s="101">
        <v>251</v>
      </c>
      <c r="D156" t="s">
        <v>677</v>
      </c>
      <c r="R156" s="1"/>
      <c r="S156" s="1"/>
      <c r="T156" s="1"/>
      <c r="U156" s="1"/>
      <c r="V156" s="1"/>
    </row>
    <row r="157" spans="1:22" ht="18.75" x14ac:dyDescent="0.25">
      <c r="A157" s="40">
        <v>252</v>
      </c>
      <c r="B157" s="39" t="s">
        <v>215</v>
      </c>
      <c r="C157" s="101">
        <v>252</v>
      </c>
      <c r="D157" t="s">
        <v>677</v>
      </c>
      <c r="R157" s="1"/>
      <c r="S157" s="326"/>
      <c r="T157" s="330"/>
      <c r="U157" s="326"/>
      <c r="V157" s="1"/>
    </row>
    <row r="158" spans="1:22" ht="18.75" x14ac:dyDescent="0.25">
      <c r="A158" s="40">
        <v>253</v>
      </c>
      <c r="B158" s="39" t="s">
        <v>216</v>
      </c>
      <c r="C158" s="101">
        <v>253</v>
      </c>
      <c r="D158" t="s">
        <v>678</v>
      </c>
      <c r="R158" s="1"/>
      <c r="S158" s="326"/>
      <c r="T158" s="331"/>
      <c r="U158" s="326"/>
      <c r="V158" s="1"/>
    </row>
    <row r="159" spans="1:22" ht="18.75" x14ac:dyDescent="0.3">
      <c r="A159" s="40">
        <v>254</v>
      </c>
      <c r="B159" s="39" t="s">
        <v>216</v>
      </c>
      <c r="C159" s="101">
        <v>254</v>
      </c>
      <c r="D159" t="s">
        <v>681</v>
      </c>
      <c r="R159" s="1"/>
      <c r="S159" s="326"/>
      <c r="T159" s="332"/>
      <c r="U159" s="327"/>
      <c r="V159" s="1"/>
    </row>
    <row r="160" spans="1:22" ht="18.75" x14ac:dyDescent="0.3">
      <c r="A160" s="40">
        <v>255</v>
      </c>
      <c r="B160" s="39" t="s">
        <v>217</v>
      </c>
      <c r="C160" s="101">
        <v>255</v>
      </c>
      <c r="D160" t="s">
        <v>679</v>
      </c>
      <c r="R160" s="1"/>
      <c r="S160" s="326"/>
      <c r="T160" s="332"/>
      <c r="U160" s="327"/>
      <c r="V160" s="1"/>
    </row>
    <row r="161" spans="1:22" ht="18.75" x14ac:dyDescent="0.25">
      <c r="A161" s="40">
        <v>256</v>
      </c>
      <c r="B161" s="39" t="s">
        <v>218</v>
      </c>
      <c r="C161" s="101">
        <v>256</v>
      </c>
      <c r="D161" t="s">
        <v>680</v>
      </c>
      <c r="R161" s="1"/>
      <c r="S161" s="326"/>
      <c r="T161" s="333"/>
      <c r="U161" s="326"/>
      <c r="V161" s="1"/>
    </row>
    <row r="162" spans="1:22" ht="16.5" thickBot="1" x14ac:dyDescent="0.3">
      <c r="A162" s="40">
        <v>2036</v>
      </c>
      <c r="B162" s="39" t="s">
        <v>219</v>
      </c>
      <c r="C162" s="101">
        <v>2036</v>
      </c>
      <c r="D162" s="372" t="s">
        <v>813</v>
      </c>
      <c r="R162" s="1"/>
      <c r="S162" s="1"/>
      <c r="T162" s="1"/>
      <c r="U162" s="1"/>
      <c r="V162" s="1"/>
    </row>
    <row r="163" spans="1:22" ht="21" thickBot="1" x14ac:dyDescent="0.3">
      <c r="A163" s="40">
        <v>2037</v>
      </c>
      <c r="B163" s="39" t="s">
        <v>220</v>
      </c>
      <c r="C163" s="101">
        <v>2037</v>
      </c>
      <c r="D163" s="372" t="s">
        <v>813</v>
      </c>
      <c r="R163" s="1"/>
      <c r="S163" s="1"/>
      <c r="T163" s="1"/>
      <c r="U163" s="370"/>
      <c r="V163" s="1"/>
    </row>
    <row r="164" spans="1:22" ht="21" thickBot="1" x14ac:dyDescent="0.3">
      <c r="A164" s="40">
        <v>2038</v>
      </c>
      <c r="B164" s="39" t="s">
        <v>219</v>
      </c>
      <c r="C164" s="101">
        <v>2038</v>
      </c>
      <c r="D164" t="s">
        <v>814</v>
      </c>
      <c r="R164" s="1"/>
      <c r="S164" s="1"/>
      <c r="T164" s="1"/>
      <c r="U164" s="371"/>
      <c r="V164" s="1"/>
    </row>
    <row r="165" spans="1:22" x14ac:dyDescent="0.25">
      <c r="A165" s="40">
        <v>2039</v>
      </c>
      <c r="B165" s="39" t="s">
        <v>219</v>
      </c>
      <c r="C165" s="101">
        <v>2039</v>
      </c>
      <c r="D165" t="s">
        <v>814</v>
      </c>
    </row>
    <row r="166" spans="1:22" x14ac:dyDescent="0.25">
      <c r="A166" s="40">
        <v>2040</v>
      </c>
      <c r="B166" s="39" t="s">
        <v>219</v>
      </c>
      <c r="C166" s="101">
        <v>2040</v>
      </c>
      <c r="D166" t="s">
        <v>813</v>
      </c>
    </row>
    <row r="167" spans="1:22" x14ac:dyDescent="0.25">
      <c r="A167" s="40">
        <v>2041</v>
      </c>
      <c r="B167" s="39" t="s">
        <v>220</v>
      </c>
      <c r="C167" s="101">
        <v>2041</v>
      </c>
      <c r="D167" t="s">
        <v>813</v>
      </c>
    </row>
    <row r="168" spans="1:22" x14ac:dyDescent="0.25">
      <c r="A168" s="40">
        <v>2042</v>
      </c>
      <c r="B168" s="39" t="s">
        <v>219</v>
      </c>
      <c r="C168" s="101">
        <v>2042</v>
      </c>
      <c r="D168" t="s">
        <v>815</v>
      </c>
    </row>
    <row r="169" spans="1:22" x14ac:dyDescent="0.25">
      <c r="A169" s="40">
        <v>2043</v>
      </c>
      <c r="B169" s="39" t="s">
        <v>219</v>
      </c>
      <c r="C169" s="101">
        <v>2043</v>
      </c>
      <c r="D169" t="s">
        <v>815</v>
      </c>
    </row>
    <row r="170" spans="1:22" x14ac:dyDescent="0.25">
      <c r="A170" s="101">
        <v>270</v>
      </c>
      <c r="B170" s="102" t="s">
        <v>817</v>
      </c>
      <c r="C170" s="101">
        <v>270</v>
      </c>
      <c r="D170" s="103" t="s">
        <v>816</v>
      </c>
      <c r="E170" s="103"/>
      <c r="F170" s="103"/>
      <c r="G170" s="103"/>
      <c r="H170" s="103"/>
      <c r="I170" s="103"/>
    </row>
    <row r="171" spans="1:22" x14ac:dyDescent="0.25">
      <c r="A171" s="40">
        <v>271</v>
      </c>
      <c r="B171" s="39" t="s">
        <v>818</v>
      </c>
      <c r="C171" s="101">
        <v>271</v>
      </c>
      <c r="D171" s="22" t="s">
        <v>820</v>
      </c>
    </row>
    <row r="172" spans="1:22" x14ac:dyDescent="0.25">
      <c r="A172" s="40">
        <v>272</v>
      </c>
      <c r="B172" s="39" t="s">
        <v>819</v>
      </c>
      <c r="C172" s="101">
        <v>272</v>
      </c>
      <c r="D172" s="22" t="s">
        <v>820</v>
      </c>
    </row>
    <row r="173" spans="1:22" ht="18.75" x14ac:dyDescent="0.25">
      <c r="A173" s="40">
        <v>273</v>
      </c>
      <c r="B173" s="39" t="s">
        <v>227</v>
      </c>
      <c r="C173" s="101">
        <v>273</v>
      </c>
      <c r="D173" s="22" t="s">
        <v>821</v>
      </c>
      <c r="L173" s="368"/>
      <c r="M173" s="373"/>
      <c r="N173" s="368"/>
      <c r="O173" s="1"/>
    </row>
    <row r="174" spans="1:22" ht="18.75" x14ac:dyDescent="0.25">
      <c r="A174" s="40">
        <v>274</v>
      </c>
      <c r="B174" s="39" t="s">
        <v>227</v>
      </c>
      <c r="C174" s="101">
        <v>274</v>
      </c>
      <c r="D174" s="22" t="s">
        <v>822</v>
      </c>
      <c r="L174" s="368"/>
      <c r="M174" s="368"/>
      <c r="N174" s="368"/>
      <c r="O174" s="1"/>
    </row>
    <row r="175" spans="1:22" ht="18.75" x14ac:dyDescent="0.25">
      <c r="A175" s="40">
        <v>275</v>
      </c>
      <c r="B175" s="39" t="s">
        <v>228</v>
      </c>
      <c r="C175" s="101">
        <v>275</v>
      </c>
      <c r="D175" s="22" t="s">
        <v>823</v>
      </c>
      <c r="L175" s="368"/>
      <c r="M175" s="368"/>
      <c r="N175" s="375"/>
      <c r="O175" s="1"/>
    </row>
    <row r="176" spans="1:22" ht="21" x14ac:dyDescent="0.25">
      <c r="A176" s="40">
        <v>276</v>
      </c>
      <c r="B176" s="39" t="s">
        <v>229</v>
      </c>
      <c r="C176" s="101">
        <v>276</v>
      </c>
      <c r="D176" s="22" t="s">
        <v>824</v>
      </c>
      <c r="L176" s="374"/>
      <c r="M176" s="367"/>
      <c r="N176" s="375"/>
      <c r="O176" s="1"/>
    </row>
    <row r="177" spans="1:15" ht="15.75" customHeight="1" x14ac:dyDescent="0.25">
      <c r="A177" s="40">
        <v>2045</v>
      </c>
      <c r="B177" s="39" t="s">
        <v>230</v>
      </c>
      <c r="C177" s="101">
        <v>2045</v>
      </c>
      <c r="D177" s="22" t="s">
        <v>825</v>
      </c>
      <c r="L177" s="367"/>
      <c r="M177" s="367"/>
      <c r="N177" s="375"/>
      <c r="O177" s="1"/>
    </row>
    <row r="178" spans="1:15" x14ac:dyDescent="0.25">
      <c r="A178" s="40">
        <v>2046</v>
      </c>
      <c r="B178" s="39" t="s">
        <v>231</v>
      </c>
      <c r="C178" s="101">
        <v>2046</v>
      </c>
      <c r="D178" s="22" t="s">
        <v>825</v>
      </c>
    </row>
    <row r="179" spans="1:15" x14ac:dyDescent="0.25">
      <c r="A179" s="40">
        <v>2047</v>
      </c>
      <c r="B179" s="39" t="s">
        <v>230</v>
      </c>
      <c r="C179" s="101">
        <v>2047</v>
      </c>
      <c r="D179" s="22" t="s">
        <v>826</v>
      </c>
    </row>
    <row r="180" spans="1:15" x14ac:dyDescent="0.25">
      <c r="A180" s="40">
        <v>2048</v>
      </c>
      <c r="B180" s="39" t="s">
        <v>230</v>
      </c>
      <c r="C180" s="101">
        <v>2048</v>
      </c>
      <c r="D180" s="22" t="s">
        <v>826</v>
      </c>
    </row>
    <row r="181" spans="1:15" x14ac:dyDescent="0.25">
      <c r="A181" s="40">
        <v>2049</v>
      </c>
      <c r="B181" s="39" t="s">
        <v>230</v>
      </c>
      <c r="C181" s="101">
        <v>2049</v>
      </c>
      <c r="D181" s="22" t="s">
        <v>827</v>
      </c>
    </row>
    <row r="182" spans="1:15" x14ac:dyDescent="0.25">
      <c r="A182" s="40">
        <v>2050</v>
      </c>
      <c r="B182" s="39" t="s">
        <v>231</v>
      </c>
      <c r="C182" s="101">
        <v>2050</v>
      </c>
      <c r="D182" s="22" t="s">
        <v>827</v>
      </c>
    </row>
    <row r="183" spans="1:15" x14ac:dyDescent="0.25">
      <c r="A183" s="40">
        <v>2051</v>
      </c>
      <c r="B183" s="39" t="s">
        <v>230</v>
      </c>
      <c r="C183" s="101">
        <v>2051</v>
      </c>
      <c r="D183" s="22" t="s">
        <v>828</v>
      </c>
    </row>
    <row r="184" spans="1:15" x14ac:dyDescent="0.25">
      <c r="A184" s="40">
        <v>2052</v>
      </c>
      <c r="B184" s="39" t="s">
        <v>230</v>
      </c>
      <c r="C184" s="101">
        <v>2052</v>
      </c>
      <c r="D184" s="22" t="s">
        <v>828</v>
      </c>
    </row>
    <row r="185" spans="1:15" x14ac:dyDescent="0.25">
      <c r="A185" s="40">
        <v>2060</v>
      </c>
      <c r="B185" s="39" t="s">
        <v>232</v>
      </c>
      <c r="C185" s="101">
        <v>2060</v>
      </c>
      <c r="D185" s="22" t="s">
        <v>829</v>
      </c>
    </row>
    <row r="186" spans="1:15" x14ac:dyDescent="0.25">
      <c r="A186" s="40">
        <v>2061</v>
      </c>
      <c r="B186" s="39" t="s">
        <v>233</v>
      </c>
      <c r="C186" s="101">
        <v>2061</v>
      </c>
      <c r="D186" s="22" t="s">
        <v>829</v>
      </c>
    </row>
    <row r="187" spans="1:15" x14ac:dyDescent="0.25">
      <c r="A187" s="104">
        <v>400</v>
      </c>
      <c r="B187" s="105" t="s">
        <v>234</v>
      </c>
      <c r="C187" s="104">
        <v>400</v>
      </c>
      <c r="D187" s="129" t="s">
        <v>836</v>
      </c>
      <c r="E187" s="380"/>
      <c r="F187" s="381"/>
      <c r="G187" s="106"/>
      <c r="H187" s="106"/>
      <c r="I187" s="106"/>
    </row>
    <row r="188" spans="1:15" x14ac:dyDescent="0.25">
      <c r="A188" s="40">
        <v>401</v>
      </c>
      <c r="B188" s="66" t="s">
        <v>234</v>
      </c>
      <c r="C188" s="101">
        <v>401</v>
      </c>
      <c r="D188" s="129" t="s">
        <v>835</v>
      </c>
    </row>
    <row r="189" spans="1:15" x14ac:dyDescent="0.25">
      <c r="A189" s="40">
        <v>402</v>
      </c>
      <c r="B189" s="66" t="s">
        <v>235</v>
      </c>
      <c r="C189" s="101">
        <v>402</v>
      </c>
      <c r="D189" s="129" t="s">
        <v>837</v>
      </c>
    </row>
    <row r="190" spans="1:15" x14ac:dyDescent="0.25">
      <c r="A190" s="40">
        <v>403</v>
      </c>
      <c r="B190" s="66" t="s">
        <v>238</v>
      </c>
      <c r="C190" s="101">
        <v>403</v>
      </c>
      <c r="D190" s="129" t="s">
        <v>837</v>
      </c>
    </row>
    <row r="191" spans="1:15" x14ac:dyDescent="0.25">
      <c r="A191" s="40">
        <v>404</v>
      </c>
      <c r="B191" s="66" t="s">
        <v>237</v>
      </c>
      <c r="C191" s="101">
        <v>404</v>
      </c>
      <c r="D191" s="129" t="s">
        <v>838</v>
      </c>
    </row>
    <row r="192" spans="1:15" x14ac:dyDescent="0.25">
      <c r="A192" s="40">
        <v>405</v>
      </c>
      <c r="B192" s="66" t="s">
        <v>236</v>
      </c>
      <c r="C192" s="101">
        <v>405</v>
      </c>
      <c r="D192" s="129" t="s">
        <v>838</v>
      </c>
    </row>
    <row r="193" spans="1:9" x14ac:dyDescent="0.25">
      <c r="A193" s="40">
        <v>406</v>
      </c>
      <c r="B193" s="66" t="s">
        <v>239</v>
      </c>
      <c r="C193" s="101">
        <v>406</v>
      </c>
      <c r="D193" s="129" t="s">
        <v>902</v>
      </c>
    </row>
    <row r="194" spans="1:9" x14ac:dyDescent="0.25">
      <c r="A194" s="40">
        <v>407</v>
      </c>
      <c r="B194" s="66" t="s">
        <v>239</v>
      </c>
      <c r="C194" s="101">
        <v>407</v>
      </c>
      <c r="D194" s="129" t="s">
        <v>903</v>
      </c>
    </row>
    <row r="195" spans="1:9" x14ac:dyDescent="0.25">
      <c r="A195" s="40">
        <v>408</v>
      </c>
      <c r="B195" s="66" t="s">
        <v>240</v>
      </c>
      <c r="C195" s="101">
        <v>408</v>
      </c>
      <c r="D195" s="129" t="s">
        <v>901</v>
      </c>
    </row>
    <row r="196" spans="1:9" x14ac:dyDescent="0.25">
      <c r="A196" s="40">
        <v>409</v>
      </c>
      <c r="B196" s="66" t="s">
        <v>240</v>
      </c>
      <c r="C196" s="101">
        <v>409</v>
      </c>
      <c r="D196" s="129" t="s">
        <v>904</v>
      </c>
    </row>
    <row r="197" spans="1:9" x14ac:dyDescent="0.25">
      <c r="A197" s="98">
        <v>430</v>
      </c>
      <c r="B197" s="99" t="s">
        <v>241</v>
      </c>
      <c r="C197" s="98">
        <v>430</v>
      </c>
      <c r="D197" s="100" t="s">
        <v>839</v>
      </c>
      <c r="E197" s="100"/>
      <c r="F197" s="100"/>
      <c r="G197" s="100"/>
      <c r="H197" s="100"/>
      <c r="I197" s="100"/>
    </row>
    <row r="198" spans="1:9" x14ac:dyDescent="0.25">
      <c r="A198" s="40">
        <v>431</v>
      </c>
      <c r="B198" s="66" t="s">
        <v>241</v>
      </c>
      <c r="C198" s="101">
        <v>431</v>
      </c>
      <c r="D198" s="22" t="s">
        <v>842</v>
      </c>
    </row>
    <row r="199" spans="1:9" x14ac:dyDescent="0.25">
      <c r="A199" s="40">
        <v>432</v>
      </c>
      <c r="B199" s="66" t="s">
        <v>242</v>
      </c>
      <c r="C199" s="101">
        <v>432</v>
      </c>
      <c r="D199" s="22" t="s">
        <v>840</v>
      </c>
    </row>
    <row r="200" spans="1:9" x14ac:dyDescent="0.25">
      <c r="A200" s="40">
        <v>433</v>
      </c>
      <c r="B200" s="66" t="s">
        <v>243</v>
      </c>
      <c r="C200" s="101">
        <v>433</v>
      </c>
      <c r="D200" s="22" t="s">
        <v>840</v>
      </c>
    </row>
    <row r="201" spans="1:9" x14ac:dyDescent="0.25">
      <c r="A201" s="40">
        <v>434</v>
      </c>
      <c r="B201" s="66" t="s">
        <v>244</v>
      </c>
      <c r="C201" s="101">
        <v>434</v>
      </c>
      <c r="D201" s="22" t="s">
        <v>841</v>
      </c>
    </row>
    <row r="202" spans="1:9" x14ac:dyDescent="0.25">
      <c r="A202" s="40">
        <v>435</v>
      </c>
      <c r="B202" s="66" t="s">
        <v>245</v>
      </c>
      <c r="C202" s="101">
        <v>435</v>
      </c>
      <c r="D202" s="22" t="s">
        <v>841</v>
      </c>
    </row>
    <row r="203" spans="1:9" x14ac:dyDescent="0.25">
      <c r="A203" s="40">
        <v>436</v>
      </c>
      <c r="B203" s="66" t="s">
        <v>246</v>
      </c>
      <c r="C203" s="101">
        <v>436</v>
      </c>
      <c r="D203" s="22" t="s">
        <v>843</v>
      </c>
    </row>
    <row r="204" spans="1:9" x14ac:dyDescent="0.25">
      <c r="A204" s="40">
        <v>437</v>
      </c>
      <c r="B204" s="66" t="s">
        <v>246</v>
      </c>
      <c r="C204" s="101">
        <v>437</v>
      </c>
      <c r="D204" s="22" t="s">
        <v>844</v>
      </c>
    </row>
    <row r="205" spans="1:9" x14ac:dyDescent="0.25">
      <c r="A205" s="40">
        <v>438</v>
      </c>
      <c r="B205" s="66" t="s">
        <v>247</v>
      </c>
      <c r="C205" s="101">
        <v>438</v>
      </c>
      <c r="D205" s="22" t="s">
        <v>845</v>
      </c>
    </row>
    <row r="206" spans="1:9" x14ac:dyDescent="0.25">
      <c r="A206" s="40">
        <v>439</v>
      </c>
      <c r="B206" s="66" t="s">
        <v>247</v>
      </c>
      <c r="C206" s="101">
        <v>439</v>
      </c>
      <c r="D206" s="22" t="s">
        <v>846</v>
      </c>
    </row>
    <row r="207" spans="1:9" x14ac:dyDescent="0.25">
      <c r="A207" s="96">
        <v>460</v>
      </c>
      <c r="B207" s="95" t="s">
        <v>848</v>
      </c>
      <c r="C207" s="96">
        <v>460</v>
      </c>
      <c r="D207" s="97" t="s">
        <v>1078</v>
      </c>
      <c r="E207" s="97"/>
      <c r="F207" s="97"/>
      <c r="G207" s="97"/>
      <c r="H207" s="97"/>
      <c r="I207" s="97"/>
    </row>
    <row r="208" spans="1:9" x14ac:dyDescent="0.25">
      <c r="A208" s="40">
        <v>461</v>
      </c>
      <c r="B208" s="66" t="s">
        <v>847</v>
      </c>
      <c r="C208" s="40">
        <v>461</v>
      </c>
      <c r="D208" s="22" t="s">
        <v>1079</v>
      </c>
    </row>
    <row r="209" spans="1:9" x14ac:dyDescent="0.25">
      <c r="A209" s="40">
        <v>462</v>
      </c>
      <c r="B209" s="66" t="s">
        <v>849</v>
      </c>
      <c r="C209" s="40">
        <v>462</v>
      </c>
      <c r="D209" s="22" t="s">
        <v>1080</v>
      </c>
    </row>
    <row r="210" spans="1:9" x14ac:dyDescent="0.25">
      <c r="A210" s="84">
        <v>500</v>
      </c>
      <c r="B210" s="85" t="s">
        <v>134</v>
      </c>
      <c r="C210" s="84">
        <v>500</v>
      </c>
      <c r="D210" t="s">
        <v>776</v>
      </c>
      <c r="E210" s="86"/>
      <c r="F210" s="86"/>
      <c r="G210" s="86"/>
      <c r="H210" s="86"/>
      <c r="I210" s="86"/>
    </row>
    <row r="211" spans="1:9" x14ac:dyDescent="0.25">
      <c r="A211" s="40">
        <v>501</v>
      </c>
      <c r="B211" s="39" t="s">
        <v>134</v>
      </c>
      <c r="C211" s="40">
        <v>501</v>
      </c>
      <c r="D211" t="s">
        <v>777</v>
      </c>
    </row>
    <row r="212" spans="1:9" x14ac:dyDescent="0.25">
      <c r="A212" s="40">
        <v>502</v>
      </c>
      <c r="B212" s="39" t="s">
        <v>135</v>
      </c>
      <c r="C212" s="40">
        <v>502</v>
      </c>
      <c r="D212" t="s">
        <v>778</v>
      </c>
    </row>
    <row r="213" spans="1:9" x14ac:dyDescent="0.25">
      <c r="A213" s="40">
        <v>503</v>
      </c>
      <c r="B213" s="39" t="s">
        <v>136</v>
      </c>
      <c r="C213" s="40">
        <v>503</v>
      </c>
      <c r="D213" t="s">
        <v>778</v>
      </c>
    </row>
    <row r="214" spans="1:9" x14ac:dyDescent="0.25">
      <c r="A214" s="40">
        <v>504</v>
      </c>
      <c r="B214" s="39" t="s">
        <v>135</v>
      </c>
      <c r="C214" s="40">
        <v>504</v>
      </c>
      <c r="D214" t="s">
        <v>779</v>
      </c>
    </row>
    <row r="215" spans="1:9" x14ac:dyDescent="0.25">
      <c r="A215" s="40">
        <v>505</v>
      </c>
      <c r="B215" s="39" t="s">
        <v>136</v>
      </c>
      <c r="C215" s="40">
        <v>505</v>
      </c>
      <c r="D215" t="s">
        <v>779</v>
      </c>
    </row>
    <row r="216" spans="1:9" x14ac:dyDescent="0.25">
      <c r="A216" s="40">
        <v>506</v>
      </c>
      <c r="B216" s="39" t="s">
        <v>137</v>
      </c>
      <c r="C216" s="40">
        <v>506</v>
      </c>
      <c r="D216" t="s">
        <v>775</v>
      </c>
    </row>
    <row r="217" spans="1:9" x14ac:dyDescent="0.25">
      <c r="A217" s="40">
        <v>507</v>
      </c>
      <c r="B217" s="39" t="s">
        <v>138</v>
      </c>
      <c r="C217" s="40">
        <v>507</v>
      </c>
      <c r="D217" t="s">
        <v>775</v>
      </c>
    </row>
    <row r="218" spans="1:9" x14ac:dyDescent="0.25">
      <c r="A218" s="40">
        <v>508</v>
      </c>
      <c r="B218" s="39" t="s">
        <v>139</v>
      </c>
      <c r="C218" s="40">
        <v>508</v>
      </c>
      <c r="D218" t="s">
        <v>780</v>
      </c>
    </row>
    <row r="219" spans="1:9" x14ac:dyDescent="0.25">
      <c r="A219" s="40">
        <v>509</v>
      </c>
      <c r="B219" s="39" t="s">
        <v>139</v>
      </c>
      <c r="C219" s="40">
        <v>509</v>
      </c>
      <c r="D219" t="s">
        <v>781</v>
      </c>
    </row>
    <row r="220" spans="1:9" x14ac:dyDescent="0.25">
      <c r="A220" s="40">
        <v>510</v>
      </c>
      <c r="B220" s="39" t="s">
        <v>140</v>
      </c>
      <c r="C220" s="40">
        <v>510</v>
      </c>
      <c r="D220" t="s">
        <v>1391</v>
      </c>
    </row>
    <row r="221" spans="1:9" x14ac:dyDescent="0.25">
      <c r="A221" s="81">
        <v>530</v>
      </c>
      <c r="B221" s="82" t="s">
        <v>141</v>
      </c>
      <c r="C221" s="81">
        <v>530</v>
      </c>
      <c r="D221" s="83" t="s">
        <v>783</v>
      </c>
      <c r="E221" s="83"/>
      <c r="F221" s="83"/>
      <c r="G221" s="83"/>
      <c r="H221" s="83"/>
      <c r="I221" s="83"/>
    </row>
    <row r="222" spans="1:9" x14ac:dyDescent="0.25">
      <c r="A222" s="40">
        <v>531</v>
      </c>
      <c r="B222" s="39" t="s">
        <v>142</v>
      </c>
      <c r="C222" s="40">
        <v>531</v>
      </c>
      <c r="D222" t="s">
        <v>784</v>
      </c>
    </row>
    <row r="223" spans="1:9" x14ac:dyDescent="0.25">
      <c r="A223" s="40">
        <v>532</v>
      </c>
      <c r="B223" s="39" t="s">
        <v>143</v>
      </c>
      <c r="C223" s="40">
        <v>532</v>
      </c>
      <c r="D223" t="s">
        <v>785</v>
      </c>
    </row>
    <row r="224" spans="1:9" x14ac:dyDescent="0.25">
      <c r="A224" s="40">
        <v>533</v>
      </c>
      <c r="B224" s="39" t="s">
        <v>144</v>
      </c>
      <c r="C224" s="40">
        <v>533</v>
      </c>
      <c r="D224" t="s">
        <v>785</v>
      </c>
    </row>
    <row r="225" spans="1:9" x14ac:dyDescent="0.25">
      <c r="A225" s="40">
        <v>534</v>
      </c>
      <c r="B225" s="39" t="s">
        <v>143</v>
      </c>
      <c r="C225" s="40">
        <v>534</v>
      </c>
      <c r="D225" t="s">
        <v>786</v>
      </c>
    </row>
    <row r="226" spans="1:9" x14ac:dyDescent="0.25">
      <c r="A226" s="40">
        <v>535</v>
      </c>
      <c r="B226" s="39" t="s">
        <v>144</v>
      </c>
      <c r="C226" s="40">
        <v>535</v>
      </c>
      <c r="D226" t="s">
        <v>786</v>
      </c>
    </row>
    <row r="227" spans="1:9" x14ac:dyDescent="0.25">
      <c r="A227" s="40">
        <v>536</v>
      </c>
      <c r="B227" s="39" t="s">
        <v>145</v>
      </c>
      <c r="C227" s="40">
        <v>536</v>
      </c>
      <c r="D227" t="s">
        <v>787</v>
      </c>
    </row>
    <row r="228" spans="1:9" x14ac:dyDescent="0.25">
      <c r="A228" s="40">
        <v>537</v>
      </c>
      <c r="B228" s="39" t="s">
        <v>146</v>
      </c>
      <c r="C228" s="40">
        <v>537</v>
      </c>
      <c r="D228" t="s">
        <v>787</v>
      </c>
    </row>
    <row r="229" spans="1:9" x14ac:dyDescent="0.25">
      <c r="A229" s="40">
        <v>538</v>
      </c>
      <c r="B229" s="39" t="s">
        <v>147</v>
      </c>
      <c r="C229" s="40">
        <v>538</v>
      </c>
      <c r="D229" t="s">
        <v>788</v>
      </c>
    </row>
    <row r="230" spans="1:9" x14ac:dyDescent="0.25">
      <c r="A230" s="40">
        <v>539</v>
      </c>
      <c r="B230" s="39" t="s">
        <v>147</v>
      </c>
      <c r="C230" s="40">
        <v>539</v>
      </c>
      <c r="D230" t="s">
        <v>789</v>
      </c>
    </row>
    <row r="231" spans="1:9" x14ac:dyDescent="0.25">
      <c r="A231" s="40">
        <v>540</v>
      </c>
      <c r="B231" s="39" t="s">
        <v>148</v>
      </c>
      <c r="C231" s="40">
        <v>540</v>
      </c>
      <c r="D231" t="s">
        <v>790</v>
      </c>
    </row>
    <row r="232" spans="1:9" x14ac:dyDescent="0.25">
      <c r="A232" s="40">
        <v>541</v>
      </c>
      <c r="B232" s="39" t="s">
        <v>149</v>
      </c>
      <c r="C232" s="40">
        <v>541</v>
      </c>
      <c r="D232" t="s">
        <v>791</v>
      </c>
    </row>
    <row r="233" spans="1:9" x14ac:dyDescent="0.25">
      <c r="A233" s="40">
        <v>542</v>
      </c>
      <c r="B233" s="39" t="s">
        <v>149</v>
      </c>
      <c r="C233" s="40">
        <v>542</v>
      </c>
      <c r="D233" t="s">
        <v>792</v>
      </c>
    </row>
    <row r="234" spans="1:9" x14ac:dyDescent="0.25">
      <c r="A234" s="87">
        <v>100</v>
      </c>
      <c r="B234" s="88" t="s">
        <v>685</v>
      </c>
      <c r="C234" s="87">
        <v>100</v>
      </c>
      <c r="D234" s="71" t="s">
        <v>659</v>
      </c>
      <c r="E234" s="71"/>
      <c r="F234" s="71"/>
      <c r="G234" s="71"/>
      <c r="H234" s="71"/>
      <c r="I234" s="71"/>
    </row>
    <row r="235" spans="1:9" x14ac:dyDescent="0.25">
      <c r="A235" s="40">
        <v>101</v>
      </c>
      <c r="B235" s="39" t="s">
        <v>686</v>
      </c>
      <c r="C235" s="40">
        <v>101</v>
      </c>
      <c r="D235" t="s">
        <v>683</v>
      </c>
    </row>
    <row r="236" spans="1:9" x14ac:dyDescent="0.25">
      <c r="A236" s="40">
        <v>102</v>
      </c>
      <c r="B236" s="39" t="s">
        <v>687</v>
      </c>
      <c r="C236" s="40">
        <v>102</v>
      </c>
      <c r="D236" t="s">
        <v>684</v>
      </c>
    </row>
    <row r="237" spans="1:9" x14ac:dyDescent="0.25">
      <c r="A237" s="40">
        <v>103</v>
      </c>
      <c r="B237" s="39" t="s">
        <v>688</v>
      </c>
      <c r="C237" s="40">
        <v>103</v>
      </c>
      <c r="D237" t="s">
        <v>959</v>
      </c>
    </row>
    <row r="238" spans="1:9" x14ac:dyDescent="0.25">
      <c r="A238" s="40">
        <v>104</v>
      </c>
      <c r="B238" s="39" t="s">
        <v>689</v>
      </c>
      <c r="C238" s="40">
        <v>104</v>
      </c>
      <c r="D238" t="s">
        <v>691</v>
      </c>
    </row>
    <row r="239" spans="1:9" x14ac:dyDescent="0.25">
      <c r="A239" s="40">
        <v>105</v>
      </c>
      <c r="B239" s="39" t="s">
        <v>694</v>
      </c>
      <c r="C239" s="40">
        <v>105</v>
      </c>
      <c r="D239" t="s">
        <v>690</v>
      </c>
    </row>
    <row r="240" spans="1:9" x14ac:dyDescent="0.25">
      <c r="A240" s="40">
        <v>106</v>
      </c>
      <c r="B240" s="39" t="s">
        <v>695</v>
      </c>
      <c r="C240" s="40">
        <v>106</v>
      </c>
      <c r="D240" t="s">
        <v>690</v>
      </c>
    </row>
    <row r="241" spans="1:9" x14ac:dyDescent="0.25">
      <c r="A241" s="40">
        <v>107</v>
      </c>
      <c r="B241" s="39" t="s">
        <v>696</v>
      </c>
      <c r="C241" s="40">
        <v>107</v>
      </c>
      <c r="D241" t="s">
        <v>660</v>
      </c>
    </row>
    <row r="242" spans="1:9" x14ac:dyDescent="0.25">
      <c r="A242" s="40">
        <v>108</v>
      </c>
      <c r="B242" s="39" t="s">
        <v>697</v>
      </c>
      <c r="C242" s="40">
        <v>108</v>
      </c>
      <c r="D242" t="s">
        <v>660</v>
      </c>
    </row>
    <row r="243" spans="1:9" x14ac:dyDescent="0.25">
      <c r="A243" s="40">
        <v>109</v>
      </c>
      <c r="B243" s="39" t="s">
        <v>698</v>
      </c>
      <c r="C243" s="40">
        <v>109</v>
      </c>
      <c r="D243" t="s">
        <v>682</v>
      </c>
    </row>
    <row r="244" spans="1:9" x14ac:dyDescent="0.25">
      <c r="A244" s="40">
        <v>110</v>
      </c>
      <c r="B244" s="39" t="s">
        <v>699</v>
      </c>
      <c r="C244" s="40">
        <v>110</v>
      </c>
      <c r="D244" t="s">
        <v>682</v>
      </c>
    </row>
    <row r="245" spans="1:9" x14ac:dyDescent="0.25">
      <c r="A245" s="40">
        <v>111</v>
      </c>
      <c r="B245" s="39" t="s">
        <v>700</v>
      </c>
      <c r="C245" s="40">
        <v>111</v>
      </c>
      <c r="D245" t="s">
        <v>661</v>
      </c>
    </row>
    <row r="246" spans="1:9" x14ac:dyDescent="0.25">
      <c r="A246" s="40">
        <v>112</v>
      </c>
      <c r="B246" s="39" t="s">
        <v>701</v>
      </c>
      <c r="C246" s="40">
        <v>112</v>
      </c>
      <c r="D246" t="s">
        <v>692</v>
      </c>
    </row>
    <row r="247" spans="1:9" x14ac:dyDescent="0.25">
      <c r="A247" s="40">
        <v>113</v>
      </c>
      <c r="B247" s="39" t="s">
        <v>702</v>
      </c>
      <c r="C247" s="40">
        <v>113</v>
      </c>
      <c r="D247" t="s">
        <v>693</v>
      </c>
    </row>
    <row r="248" spans="1:9" x14ac:dyDescent="0.25">
      <c r="A248" s="40">
        <v>114</v>
      </c>
      <c r="B248" s="39" t="s">
        <v>703</v>
      </c>
      <c r="C248" s="40">
        <v>114</v>
      </c>
      <c r="D248" t="s">
        <v>662</v>
      </c>
    </row>
    <row r="249" spans="1:9" x14ac:dyDescent="0.25">
      <c r="A249" s="40">
        <v>115</v>
      </c>
      <c r="B249" s="39" t="s">
        <v>704</v>
      </c>
      <c r="C249" s="40">
        <v>115</v>
      </c>
      <c r="D249" t="s">
        <v>663</v>
      </c>
    </row>
    <row r="250" spans="1:9" x14ac:dyDescent="0.25">
      <c r="A250" s="67">
        <v>120</v>
      </c>
      <c r="B250" s="68" t="s">
        <v>717</v>
      </c>
      <c r="C250" s="67">
        <v>120</v>
      </c>
      <c r="D250" t="s">
        <v>705</v>
      </c>
      <c r="E250" s="71"/>
      <c r="F250" s="71"/>
      <c r="G250" s="71"/>
      <c r="H250" s="71"/>
      <c r="I250" s="71"/>
    </row>
    <row r="251" spans="1:9" x14ac:dyDescent="0.25">
      <c r="A251" s="40">
        <v>121</v>
      </c>
      <c r="B251" s="39" t="s">
        <v>718</v>
      </c>
      <c r="C251" s="40">
        <v>121</v>
      </c>
      <c r="D251" t="s">
        <v>706</v>
      </c>
    </row>
    <row r="252" spans="1:9" x14ac:dyDescent="0.25">
      <c r="A252" s="40">
        <v>122</v>
      </c>
      <c r="B252" s="39" t="s">
        <v>719</v>
      </c>
      <c r="C252" s="40">
        <v>122</v>
      </c>
      <c r="D252" t="s">
        <v>707</v>
      </c>
    </row>
    <row r="253" spans="1:9" x14ac:dyDescent="0.25">
      <c r="A253" s="40">
        <v>123</v>
      </c>
      <c r="B253" s="39" t="s">
        <v>721</v>
      </c>
      <c r="C253" s="40">
        <v>123</v>
      </c>
      <c r="D253" t="s">
        <v>708</v>
      </c>
    </row>
    <row r="254" spans="1:9" x14ac:dyDescent="0.25">
      <c r="A254" s="40">
        <v>124</v>
      </c>
      <c r="B254" s="39" t="s">
        <v>720</v>
      </c>
      <c r="C254" s="40">
        <v>124</v>
      </c>
      <c r="D254" t="s">
        <v>708</v>
      </c>
    </row>
    <row r="255" spans="1:9" x14ac:dyDescent="0.25">
      <c r="A255" s="40">
        <v>125</v>
      </c>
      <c r="B255" s="39" t="s">
        <v>722</v>
      </c>
      <c r="C255" s="40">
        <v>125</v>
      </c>
      <c r="D255" t="s">
        <v>709</v>
      </c>
    </row>
    <row r="256" spans="1:9" x14ac:dyDescent="0.25">
      <c r="A256" s="40">
        <v>126</v>
      </c>
      <c r="B256" s="39" t="s">
        <v>723</v>
      </c>
      <c r="C256" s="40">
        <v>126</v>
      </c>
      <c r="D256" t="s">
        <v>709</v>
      </c>
    </row>
    <row r="257" spans="1:9" x14ac:dyDescent="0.25">
      <c r="A257" s="40">
        <v>127</v>
      </c>
      <c r="B257" s="39" t="s">
        <v>724</v>
      </c>
      <c r="C257" s="40">
        <v>127</v>
      </c>
      <c r="D257" t="s">
        <v>710</v>
      </c>
    </row>
    <row r="258" spans="1:9" x14ac:dyDescent="0.25">
      <c r="A258" s="40">
        <v>128</v>
      </c>
      <c r="B258" s="39" t="s">
        <v>725</v>
      </c>
      <c r="C258" s="40">
        <v>128</v>
      </c>
      <c r="D258" t="s">
        <v>710</v>
      </c>
    </row>
    <row r="259" spans="1:9" x14ac:dyDescent="0.25">
      <c r="A259" s="40">
        <v>129</v>
      </c>
      <c r="B259" s="39" t="s">
        <v>726</v>
      </c>
      <c r="C259" s="40">
        <v>129</v>
      </c>
      <c r="D259" t="s">
        <v>711</v>
      </c>
    </row>
    <row r="260" spans="1:9" x14ac:dyDescent="0.25">
      <c r="A260" s="40">
        <v>130</v>
      </c>
      <c r="B260" s="39" t="s">
        <v>727</v>
      </c>
      <c r="C260" s="40">
        <v>130</v>
      </c>
      <c r="D260" t="s">
        <v>711</v>
      </c>
    </row>
    <row r="261" spans="1:9" x14ac:dyDescent="0.25">
      <c r="A261" s="40">
        <v>131</v>
      </c>
      <c r="B261" s="39" t="s">
        <v>728</v>
      </c>
      <c r="C261" s="40">
        <v>131</v>
      </c>
      <c r="D261" t="s">
        <v>712</v>
      </c>
    </row>
    <row r="262" spans="1:9" x14ac:dyDescent="0.25">
      <c r="A262" s="40">
        <v>132</v>
      </c>
      <c r="B262" s="39" t="s">
        <v>729</v>
      </c>
      <c r="C262" s="40">
        <v>132</v>
      </c>
      <c r="D262" t="s">
        <v>713</v>
      </c>
    </row>
    <row r="263" spans="1:9" x14ac:dyDescent="0.25">
      <c r="A263" s="40">
        <v>133</v>
      </c>
      <c r="B263" s="39" t="s">
        <v>730</v>
      </c>
      <c r="C263" s="40">
        <v>133</v>
      </c>
      <c r="D263" t="s">
        <v>714</v>
      </c>
    </row>
    <row r="264" spans="1:9" x14ac:dyDescent="0.25">
      <c r="A264" s="40">
        <v>134</v>
      </c>
      <c r="B264" s="39" t="s">
        <v>731</v>
      </c>
      <c r="C264" s="40">
        <v>134</v>
      </c>
      <c r="D264" t="s">
        <v>715</v>
      </c>
    </row>
    <row r="265" spans="1:9" x14ac:dyDescent="0.25">
      <c r="A265" s="40">
        <v>135</v>
      </c>
      <c r="B265" s="39" t="s">
        <v>732</v>
      </c>
      <c r="C265" s="40">
        <v>135</v>
      </c>
      <c r="D265" t="s">
        <v>716</v>
      </c>
    </row>
    <row r="266" spans="1:9" x14ac:dyDescent="0.25">
      <c r="A266" s="92">
        <v>1000</v>
      </c>
      <c r="B266" s="93" t="s">
        <v>150</v>
      </c>
      <c r="C266" s="92">
        <v>1000</v>
      </c>
      <c r="D266" s="94" t="s">
        <v>850</v>
      </c>
      <c r="E266" s="94"/>
      <c r="F266" s="94"/>
      <c r="G266" s="94"/>
      <c r="H266" s="94"/>
      <c r="I266" s="94"/>
    </row>
    <row r="267" spans="1:9" x14ac:dyDescent="0.25">
      <c r="A267" s="40">
        <v>1001</v>
      </c>
      <c r="B267" s="39" t="s">
        <v>151</v>
      </c>
      <c r="C267" s="40">
        <v>1001</v>
      </c>
      <c r="D267" s="94" t="s">
        <v>850</v>
      </c>
    </row>
    <row r="268" spans="1:9" x14ac:dyDescent="0.25">
      <c r="A268" s="40">
        <v>1002</v>
      </c>
      <c r="B268" s="39" t="s">
        <v>152</v>
      </c>
      <c r="C268" s="40">
        <v>1002</v>
      </c>
      <c r="D268" s="94" t="s">
        <v>850</v>
      </c>
    </row>
    <row r="269" spans="1:9" x14ac:dyDescent="0.25">
      <c r="A269" s="40">
        <v>1003</v>
      </c>
      <c r="B269" s="39" t="s">
        <v>151</v>
      </c>
      <c r="C269" s="40">
        <v>1003</v>
      </c>
      <c r="D269" s="94" t="s">
        <v>850</v>
      </c>
    </row>
    <row r="270" spans="1:9" x14ac:dyDescent="0.25">
      <c r="A270" s="40">
        <v>1004</v>
      </c>
      <c r="B270" s="39" t="s">
        <v>852</v>
      </c>
      <c r="C270" s="40">
        <v>1004</v>
      </c>
      <c r="D270" s="94" t="s">
        <v>851</v>
      </c>
    </row>
    <row r="271" spans="1:9" x14ac:dyDescent="0.25">
      <c r="A271" s="40">
        <v>1005</v>
      </c>
      <c r="B271" s="39" t="s">
        <v>852</v>
      </c>
      <c r="C271" s="40">
        <v>1005</v>
      </c>
      <c r="D271" s="94" t="s">
        <v>851</v>
      </c>
    </row>
    <row r="272" spans="1:9" x14ac:dyDescent="0.25">
      <c r="A272" s="40">
        <v>1006</v>
      </c>
      <c r="B272" s="39" t="s">
        <v>852</v>
      </c>
      <c r="C272" s="40">
        <v>1006</v>
      </c>
      <c r="D272" s="94" t="s">
        <v>851</v>
      </c>
    </row>
    <row r="273" spans="1:4" x14ac:dyDescent="0.25">
      <c r="A273" s="40">
        <v>1007</v>
      </c>
      <c r="B273" s="39" t="s">
        <v>150</v>
      </c>
      <c r="C273" s="40">
        <v>1007</v>
      </c>
      <c r="D273" s="94" t="s">
        <v>850</v>
      </c>
    </row>
    <row r="274" spans="1:4" x14ac:dyDescent="0.25">
      <c r="A274" s="40">
        <v>1008</v>
      </c>
      <c r="B274" s="39" t="s">
        <v>151</v>
      </c>
      <c r="C274" s="40">
        <v>1008</v>
      </c>
      <c r="D274" s="94" t="s">
        <v>850</v>
      </c>
    </row>
    <row r="275" spans="1:4" x14ac:dyDescent="0.25">
      <c r="A275" s="40">
        <v>1009</v>
      </c>
      <c r="B275" s="39" t="s">
        <v>150</v>
      </c>
      <c r="C275" s="40">
        <v>1009</v>
      </c>
      <c r="D275" s="94" t="s">
        <v>850</v>
      </c>
    </row>
    <row r="276" spans="1:4" x14ac:dyDescent="0.25">
      <c r="A276" s="40">
        <v>1010</v>
      </c>
      <c r="B276" s="39" t="s">
        <v>151</v>
      </c>
      <c r="C276" s="40">
        <v>1010</v>
      </c>
      <c r="D276" s="94" t="s">
        <v>850</v>
      </c>
    </row>
    <row r="277" spans="1:4" x14ac:dyDescent="0.25">
      <c r="A277" s="72">
        <v>1025</v>
      </c>
      <c r="B277" s="73" t="s">
        <v>153</v>
      </c>
      <c r="C277" s="72">
        <v>1025</v>
      </c>
      <c r="D277" t="s">
        <v>733</v>
      </c>
    </row>
    <row r="278" spans="1:4" x14ac:dyDescent="0.25">
      <c r="A278" s="40">
        <v>1026</v>
      </c>
      <c r="B278" s="39" t="s">
        <v>154</v>
      </c>
      <c r="C278" s="40">
        <v>1026</v>
      </c>
      <c r="D278" t="s">
        <v>733</v>
      </c>
    </row>
    <row r="279" spans="1:4" x14ac:dyDescent="0.25">
      <c r="A279" s="40">
        <v>1027</v>
      </c>
      <c r="B279" s="66" t="s">
        <v>153</v>
      </c>
      <c r="C279" s="40">
        <v>1027</v>
      </c>
      <c r="D279" t="s">
        <v>734</v>
      </c>
    </row>
    <row r="280" spans="1:4" x14ac:dyDescent="0.25">
      <c r="A280" s="40">
        <v>1028</v>
      </c>
      <c r="B280" s="66" t="s">
        <v>154</v>
      </c>
      <c r="C280" s="40">
        <v>1028</v>
      </c>
      <c r="D280" t="s">
        <v>734</v>
      </c>
    </row>
    <row r="281" spans="1:4" x14ac:dyDescent="0.25">
      <c r="A281" s="40">
        <v>1029</v>
      </c>
      <c r="B281" s="66" t="s">
        <v>153</v>
      </c>
      <c r="C281" s="40">
        <v>1029</v>
      </c>
      <c r="D281" t="s">
        <v>735</v>
      </c>
    </row>
    <row r="282" spans="1:4" x14ac:dyDescent="0.25">
      <c r="A282" s="40">
        <v>1030</v>
      </c>
      <c r="B282" s="66" t="s">
        <v>154</v>
      </c>
      <c r="C282" s="40">
        <v>1030</v>
      </c>
      <c r="D282" t="s">
        <v>735</v>
      </c>
    </row>
    <row r="283" spans="1:4" x14ac:dyDescent="0.25">
      <c r="A283" s="40">
        <v>1031</v>
      </c>
      <c r="B283" s="39" t="s">
        <v>155</v>
      </c>
      <c r="C283" s="40">
        <v>1031</v>
      </c>
      <c r="D283" t="s">
        <v>736</v>
      </c>
    </row>
    <row r="284" spans="1:4" x14ac:dyDescent="0.25">
      <c r="A284" s="40">
        <v>1032</v>
      </c>
      <c r="B284" s="39" t="s">
        <v>156</v>
      </c>
      <c r="C284" s="40">
        <v>1032</v>
      </c>
      <c r="D284" t="s">
        <v>737</v>
      </c>
    </row>
    <row r="285" spans="1:4" x14ac:dyDescent="0.25">
      <c r="A285" s="40">
        <v>1033</v>
      </c>
      <c r="B285" s="39" t="s">
        <v>155</v>
      </c>
      <c r="C285" s="40">
        <v>1033</v>
      </c>
      <c r="D285" t="s">
        <v>738</v>
      </c>
    </row>
    <row r="286" spans="1:4" x14ac:dyDescent="0.25">
      <c r="A286" s="40">
        <v>1034</v>
      </c>
      <c r="B286" s="39" t="s">
        <v>156</v>
      </c>
      <c r="C286" s="40">
        <v>1034</v>
      </c>
      <c r="D286" t="s">
        <v>739</v>
      </c>
    </row>
    <row r="287" spans="1:4" x14ac:dyDescent="0.25">
      <c r="A287" s="40">
        <v>1035</v>
      </c>
      <c r="B287" s="39" t="s">
        <v>155</v>
      </c>
      <c r="C287" s="40">
        <v>1035</v>
      </c>
      <c r="D287" t="s">
        <v>740</v>
      </c>
    </row>
    <row r="288" spans="1:4" x14ac:dyDescent="0.25">
      <c r="A288" s="40">
        <v>1036</v>
      </c>
      <c r="B288" s="39" t="s">
        <v>156</v>
      </c>
      <c r="C288" s="40">
        <v>1036</v>
      </c>
      <c r="D288" t="s">
        <v>741</v>
      </c>
    </row>
    <row r="289" spans="1:4" x14ac:dyDescent="0.25">
      <c r="A289" s="40">
        <v>1037</v>
      </c>
      <c r="B289" s="39" t="s">
        <v>157</v>
      </c>
      <c r="C289" s="40">
        <v>1037</v>
      </c>
      <c r="D289" t="s">
        <v>742</v>
      </c>
    </row>
    <row r="290" spans="1:4" x14ac:dyDescent="0.25">
      <c r="A290" s="40">
        <v>1038</v>
      </c>
      <c r="B290" s="39" t="s">
        <v>158</v>
      </c>
      <c r="C290" s="40">
        <v>1038</v>
      </c>
      <c r="D290" t="s">
        <v>742</v>
      </c>
    </row>
    <row r="291" spans="1:4" x14ac:dyDescent="0.25">
      <c r="A291" s="40">
        <v>1039</v>
      </c>
      <c r="B291" s="39" t="s">
        <v>157</v>
      </c>
      <c r="C291" s="40">
        <v>1039</v>
      </c>
      <c r="D291" t="s">
        <v>743</v>
      </c>
    </row>
    <row r="292" spans="1:4" x14ac:dyDescent="0.25">
      <c r="A292" s="40">
        <v>1040</v>
      </c>
      <c r="B292" s="39" t="s">
        <v>158</v>
      </c>
      <c r="C292" s="40">
        <v>1040</v>
      </c>
      <c r="D292" t="s">
        <v>743</v>
      </c>
    </row>
    <row r="293" spans="1:4" x14ac:dyDescent="0.25">
      <c r="A293" s="40">
        <v>1041</v>
      </c>
      <c r="B293" s="39" t="s">
        <v>157</v>
      </c>
      <c r="C293" s="40">
        <v>1041</v>
      </c>
      <c r="D293" t="s">
        <v>744</v>
      </c>
    </row>
    <row r="294" spans="1:4" x14ac:dyDescent="0.25">
      <c r="A294" s="40">
        <v>1042</v>
      </c>
      <c r="B294" s="39" t="s">
        <v>158</v>
      </c>
      <c r="C294" s="40">
        <v>1042</v>
      </c>
      <c r="D294" t="s">
        <v>744</v>
      </c>
    </row>
    <row r="295" spans="1:4" x14ac:dyDescent="0.25">
      <c r="A295" s="40">
        <v>1043</v>
      </c>
      <c r="B295" s="39" t="s">
        <v>159</v>
      </c>
      <c r="C295" s="40">
        <v>1043</v>
      </c>
      <c r="D295" t="s">
        <v>742</v>
      </c>
    </row>
    <row r="296" spans="1:4" x14ac:dyDescent="0.25">
      <c r="A296" s="40">
        <v>1044</v>
      </c>
      <c r="B296" s="39" t="s">
        <v>160</v>
      </c>
      <c r="C296" s="40">
        <v>1044</v>
      </c>
      <c r="D296" t="s">
        <v>742</v>
      </c>
    </row>
    <row r="297" spans="1:4" x14ac:dyDescent="0.25">
      <c r="A297" s="40">
        <v>1045</v>
      </c>
      <c r="B297" s="39" t="s">
        <v>159</v>
      </c>
      <c r="C297" s="40">
        <v>1045</v>
      </c>
      <c r="D297" t="s">
        <v>743</v>
      </c>
    </row>
    <row r="298" spans="1:4" x14ac:dyDescent="0.25">
      <c r="A298" s="40">
        <v>1046</v>
      </c>
      <c r="B298" s="39" t="s">
        <v>161</v>
      </c>
      <c r="C298" s="40">
        <v>1046</v>
      </c>
      <c r="D298" t="s">
        <v>743</v>
      </c>
    </row>
    <row r="299" spans="1:4" x14ac:dyDescent="0.25">
      <c r="A299" s="40">
        <v>1047</v>
      </c>
      <c r="B299" s="39" t="s">
        <v>159</v>
      </c>
      <c r="C299" s="40">
        <v>1047</v>
      </c>
      <c r="D299" t="s">
        <v>744</v>
      </c>
    </row>
    <row r="300" spans="1:4" x14ac:dyDescent="0.25">
      <c r="A300" s="40">
        <v>1048</v>
      </c>
      <c r="B300" s="39" t="s">
        <v>161</v>
      </c>
      <c r="C300" s="40">
        <v>1048</v>
      </c>
      <c r="D300" t="s">
        <v>744</v>
      </c>
    </row>
    <row r="301" spans="1:4" x14ac:dyDescent="0.25">
      <c r="A301" s="40">
        <v>1049</v>
      </c>
      <c r="B301" s="39" t="s">
        <v>162</v>
      </c>
      <c r="C301" s="40">
        <v>1049</v>
      </c>
      <c r="D301" t="s">
        <v>745</v>
      </c>
    </row>
    <row r="302" spans="1:4" x14ac:dyDescent="0.25">
      <c r="A302" s="40">
        <v>1050</v>
      </c>
      <c r="B302" s="39" t="s">
        <v>163</v>
      </c>
      <c r="C302" s="40">
        <v>1050</v>
      </c>
      <c r="D302" t="s">
        <v>746</v>
      </c>
    </row>
    <row r="303" spans="1:4" x14ac:dyDescent="0.25">
      <c r="A303" s="40">
        <v>1051</v>
      </c>
      <c r="B303" s="39" t="s">
        <v>164</v>
      </c>
      <c r="C303" s="40">
        <v>1051</v>
      </c>
      <c r="D303" t="s">
        <v>747</v>
      </c>
    </row>
    <row r="304" spans="1:4" x14ac:dyDescent="0.25">
      <c r="A304" s="40">
        <v>1052</v>
      </c>
      <c r="B304" s="39" t="s">
        <v>164</v>
      </c>
      <c r="C304" s="40">
        <v>1052</v>
      </c>
      <c r="D304" t="s">
        <v>748</v>
      </c>
    </row>
    <row r="305" spans="1:10" s="43" customFormat="1" x14ac:dyDescent="0.25">
      <c r="A305" s="41">
        <v>1060</v>
      </c>
      <c r="B305" s="42" t="s">
        <v>1172</v>
      </c>
      <c r="C305" s="41">
        <v>3045</v>
      </c>
      <c r="D305" s="43" t="s">
        <v>749</v>
      </c>
      <c r="E305" s="520"/>
      <c r="F305" s="520"/>
      <c r="G305" s="520"/>
      <c r="H305" s="520"/>
      <c r="I305" s="520"/>
      <c r="J305" s="520"/>
    </row>
    <row r="306" spans="1:10" s="43" customFormat="1" x14ac:dyDescent="0.25">
      <c r="A306" s="41">
        <v>1061</v>
      </c>
      <c r="B306" s="42" t="s">
        <v>165</v>
      </c>
      <c r="C306" s="41">
        <v>1061</v>
      </c>
      <c r="D306" s="43" t="s">
        <v>750</v>
      </c>
    </row>
    <row r="307" spans="1:10" s="43" customFormat="1" x14ac:dyDescent="0.25">
      <c r="A307" s="41">
        <v>1062</v>
      </c>
      <c r="B307" s="42" t="s">
        <v>166</v>
      </c>
      <c r="C307" s="41">
        <v>1062</v>
      </c>
      <c r="D307" s="43" t="s">
        <v>751</v>
      </c>
    </row>
    <row r="308" spans="1:10" s="43" customFormat="1" x14ac:dyDescent="0.25">
      <c r="A308" s="41">
        <v>1063</v>
      </c>
      <c r="B308" s="42" t="s">
        <v>166</v>
      </c>
      <c r="C308" s="41">
        <v>1063</v>
      </c>
      <c r="D308" s="43" t="s">
        <v>752</v>
      </c>
    </row>
    <row r="309" spans="1:10" s="43" customFormat="1" x14ac:dyDescent="0.25">
      <c r="A309" s="41">
        <v>1064</v>
      </c>
      <c r="B309" s="42" t="s">
        <v>1123</v>
      </c>
      <c r="C309" s="41">
        <v>1064</v>
      </c>
      <c r="D309" s="43" t="s">
        <v>803</v>
      </c>
    </row>
    <row r="310" spans="1:10" s="43" customFormat="1" x14ac:dyDescent="0.25">
      <c r="A310" s="41">
        <v>1065</v>
      </c>
      <c r="B310" s="42" t="s">
        <v>1123</v>
      </c>
      <c r="C310" s="41">
        <v>1065</v>
      </c>
      <c r="D310" s="43" t="s">
        <v>1124</v>
      </c>
    </row>
    <row r="311" spans="1:10" x14ac:dyDescent="0.25">
      <c r="A311" s="41">
        <v>1070</v>
      </c>
      <c r="B311" s="42" t="s">
        <v>253</v>
      </c>
      <c r="C311" s="41">
        <v>1070</v>
      </c>
      <c r="D311" s="43" t="s">
        <v>753</v>
      </c>
      <c r="E311" s="43"/>
      <c r="F311" s="43"/>
      <c r="G311" s="43"/>
      <c r="H311" s="43"/>
      <c r="I311" s="43"/>
    </row>
    <row r="312" spans="1:10" x14ac:dyDescent="0.25">
      <c r="A312" s="40">
        <v>1071</v>
      </c>
      <c r="B312" s="39" t="s">
        <v>253</v>
      </c>
      <c r="C312" s="40">
        <v>1071</v>
      </c>
      <c r="D312" t="s">
        <v>754</v>
      </c>
    </row>
    <row r="313" spans="1:10" s="106" customFormat="1" x14ac:dyDescent="0.25">
      <c r="A313" s="104" t="s">
        <v>960</v>
      </c>
      <c r="B313" s="105"/>
      <c r="C313" s="22" t="s">
        <v>982</v>
      </c>
      <c r="D313" s="472" t="s">
        <v>963</v>
      </c>
    </row>
    <row r="314" spans="1:10" ht="17.25" customHeight="1" x14ac:dyDescent="0.25">
      <c r="A314" s="405" t="s">
        <v>961</v>
      </c>
      <c r="B314" s="406"/>
      <c r="C314" s="22" t="s">
        <v>981</v>
      </c>
      <c r="D314" s="472" t="s">
        <v>964</v>
      </c>
    </row>
    <row r="315" spans="1:10" x14ac:dyDescent="0.25">
      <c r="C315" s="22" t="s">
        <v>983</v>
      </c>
      <c r="D315" s="472" t="s">
        <v>965</v>
      </c>
    </row>
    <row r="316" spans="1:10" x14ac:dyDescent="0.25">
      <c r="C316" s="22" t="s">
        <v>984</v>
      </c>
      <c r="D316" s="472" t="s">
        <v>966</v>
      </c>
    </row>
    <row r="317" spans="1:10" x14ac:dyDescent="0.25">
      <c r="C317" s="22" t="s">
        <v>985</v>
      </c>
      <c r="D317" s="472" t="s">
        <v>967</v>
      </c>
    </row>
    <row r="318" spans="1:10" x14ac:dyDescent="0.25">
      <c r="C318" s="22" t="s">
        <v>986</v>
      </c>
      <c r="D318" s="472" t="s">
        <v>968</v>
      </c>
    </row>
    <row r="319" spans="1:10" x14ac:dyDescent="0.25">
      <c r="C319" s="22" t="s">
        <v>987</v>
      </c>
      <c r="D319" s="472" t="s">
        <v>1040</v>
      </c>
    </row>
    <row r="320" spans="1:10" x14ac:dyDescent="0.25">
      <c r="C320" s="22" t="s">
        <v>988</v>
      </c>
      <c r="D320" s="472" t="s">
        <v>1041</v>
      </c>
    </row>
    <row r="321" spans="3:4" x14ac:dyDescent="0.25">
      <c r="C321" s="22" t="s">
        <v>989</v>
      </c>
      <c r="D321" s="472" t="s">
        <v>969</v>
      </c>
    </row>
    <row r="322" spans="3:4" x14ac:dyDescent="0.25">
      <c r="C322" s="22" t="s">
        <v>990</v>
      </c>
      <c r="D322" s="472" t="s">
        <v>970</v>
      </c>
    </row>
    <row r="333" spans="3:4" x14ac:dyDescent="0.25">
      <c r="C333" s="22" t="s">
        <v>1001</v>
      </c>
      <c r="D333" s="482" t="s">
        <v>1002</v>
      </c>
    </row>
    <row r="334" spans="3:4" x14ac:dyDescent="0.25">
      <c r="C334" s="22" t="s">
        <v>1003</v>
      </c>
      <c r="D334" s="482" t="s">
        <v>1004</v>
      </c>
    </row>
    <row r="335" spans="3:4" x14ac:dyDescent="0.25">
      <c r="C335" s="22" t="s">
        <v>1005</v>
      </c>
      <c r="D335" s="482" t="s">
        <v>1006</v>
      </c>
    </row>
    <row r="336" spans="3:4" x14ac:dyDescent="0.25">
      <c r="C336" s="22" t="s">
        <v>1007</v>
      </c>
      <c r="D336" s="482" t="s">
        <v>1008</v>
      </c>
    </row>
    <row r="337" spans="3:4" x14ac:dyDescent="0.25">
      <c r="C337" s="22" t="s">
        <v>1009</v>
      </c>
      <c r="D337" s="482" t="s">
        <v>1010</v>
      </c>
    </row>
    <row r="338" spans="3:4" x14ac:dyDescent="0.25">
      <c r="C338" s="22" t="s">
        <v>1014</v>
      </c>
      <c r="D338" s="482" t="s">
        <v>1011</v>
      </c>
    </row>
    <row r="339" spans="3:4" x14ac:dyDescent="0.25">
      <c r="C339" s="22" t="s">
        <v>1013</v>
      </c>
      <c r="D339" s="482" t="s">
        <v>1012</v>
      </c>
    </row>
    <row r="340" spans="3:4" x14ac:dyDescent="0.25">
      <c r="C340" s="22" t="s">
        <v>1015</v>
      </c>
      <c r="D340" s="482" t="s">
        <v>1016</v>
      </c>
    </row>
    <row r="341" spans="3:4" x14ac:dyDescent="0.25">
      <c r="C341" s="22" t="s">
        <v>1017</v>
      </c>
      <c r="D341" s="482" t="s">
        <v>1018</v>
      </c>
    </row>
    <row r="342" spans="3:4" x14ac:dyDescent="0.25">
      <c r="C342" s="22" t="s">
        <v>1019</v>
      </c>
      <c r="D342" s="482" t="s">
        <v>1020</v>
      </c>
    </row>
    <row r="343" spans="3:4" x14ac:dyDescent="0.25">
      <c r="C343" s="22" t="s">
        <v>1021</v>
      </c>
      <c r="D343" s="483" t="s">
        <v>963</v>
      </c>
    </row>
    <row r="344" spans="3:4" x14ac:dyDescent="0.25">
      <c r="C344" s="22" t="s">
        <v>1022</v>
      </c>
      <c r="D344" s="483" t="s">
        <v>1023</v>
      </c>
    </row>
    <row r="345" spans="3:4" x14ac:dyDescent="0.25">
      <c r="C345" s="22" t="s">
        <v>1024</v>
      </c>
      <c r="D345" s="483" t="s">
        <v>1025</v>
      </c>
    </row>
    <row r="346" spans="3:4" x14ac:dyDescent="0.25">
      <c r="C346" s="22" t="s">
        <v>1026</v>
      </c>
      <c r="D346" s="483" t="s">
        <v>1027</v>
      </c>
    </row>
    <row r="347" spans="3:4" x14ac:dyDescent="0.25">
      <c r="C347" s="22" t="s">
        <v>1028</v>
      </c>
      <c r="D347" s="483" t="s">
        <v>1031</v>
      </c>
    </row>
    <row r="348" spans="3:4" x14ac:dyDescent="0.25">
      <c r="C348" s="22" t="s">
        <v>1037</v>
      </c>
      <c r="D348" s="483" t="s">
        <v>1038</v>
      </c>
    </row>
    <row r="349" spans="3:4" x14ac:dyDescent="0.25">
      <c r="C349" s="22" t="s">
        <v>1029</v>
      </c>
      <c r="D349" s="483" t="s">
        <v>1030</v>
      </c>
    </row>
    <row r="350" spans="3:4" x14ac:dyDescent="0.25">
      <c r="C350" s="22" t="s">
        <v>1032</v>
      </c>
      <c r="D350" s="483" t="s">
        <v>1039</v>
      </c>
    </row>
    <row r="351" spans="3:4" x14ac:dyDescent="0.25">
      <c r="C351" s="22" t="s">
        <v>1033</v>
      </c>
      <c r="D351" s="483" t="s">
        <v>1034</v>
      </c>
    </row>
    <row r="352" spans="3:4" x14ac:dyDescent="0.25">
      <c r="C352" s="22" t="s">
        <v>1035</v>
      </c>
      <c r="D352" s="483" t="s">
        <v>1036</v>
      </c>
    </row>
    <row r="353" spans="2:4" x14ac:dyDescent="0.25">
      <c r="B353" s="499" t="s">
        <v>1072</v>
      </c>
      <c r="C353" s="22" t="s">
        <v>1044</v>
      </c>
      <c r="D353" s="489" t="s">
        <v>1045</v>
      </c>
    </row>
    <row r="354" spans="2:4" x14ac:dyDescent="0.25">
      <c r="B354" s="499" t="s">
        <v>1072</v>
      </c>
      <c r="C354" s="22" t="s">
        <v>1046</v>
      </c>
      <c r="D354" s="489" t="s">
        <v>1047</v>
      </c>
    </row>
    <row r="355" spans="2:4" x14ac:dyDescent="0.25">
      <c r="B355" s="499" t="s">
        <v>1072</v>
      </c>
      <c r="C355" s="22" t="s">
        <v>1048</v>
      </c>
      <c r="D355" s="489" t="s">
        <v>1050</v>
      </c>
    </row>
    <row r="356" spans="2:4" x14ac:dyDescent="0.25">
      <c r="B356" s="499" t="s">
        <v>1072</v>
      </c>
      <c r="C356" s="22" t="s">
        <v>1049</v>
      </c>
      <c r="D356" s="489" t="s">
        <v>1051</v>
      </c>
    </row>
    <row r="357" spans="2:4" x14ac:dyDescent="0.25">
      <c r="B357" s="499" t="s">
        <v>1072</v>
      </c>
      <c r="C357" s="22" t="s">
        <v>1052</v>
      </c>
      <c r="D357" s="489" t="s">
        <v>1053</v>
      </c>
    </row>
    <row r="358" spans="2:4" x14ac:dyDescent="0.25">
      <c r="B358" s="499" t="s">
        <v>1072</v>
      </c>
      <c r="C358" s="22" t="s">
        <v>1054</v>
      </c>
      <c r="D358" s="489" t="s">
        <v>1055</v>
      </c>
    </row>
    <row r="359" spans="2:4" x14ac:dyDescent="0.25">
      <c r="B359" s="499" t="s">
        <v>1072</v>
      </c>
      <c r="C359" s="22" t="s">
        <v>1056</v>
      </c>
      <c r="D359" s="489" t="s">
        <v>1063</v>
      </c>
    </row>
    <row r="360" spans="2:4" x14ac:dyDescent="0.25">
      <c r="B360" s="499" t="s">
        <v>1072</v>
      </c>
      <c r="C360" s="22" t="s">
        <v>1057</v>
      </c>
      <c r="D360" s="489" t="s">
        <v>1064</v>
      </c>
    </row>
    <row r="361" spans="2:4" x14ac:dyDescent="0.25">
      <c r="B361" s="499" t="s">
        <v>1072</v>
      </c>
      <c r="C361" s="22" t="s">
        <v>1058</v>
      </c>
      <c r="D361" s="489" t="s">
        <v>1065</v>
      </c>
    </row>
    <row r="362" spans="2:4" x14ac:dyDescent="0.25">
      <c r="B362" s="499" t="s">
        <v>1072</v>
      </c>
      <c r="C362" s="22" t="s">
        <v>1059</v>
      </c>
      <c r="D362" s="489" t="s">
        <v>1066</v>
      </c>
    </row>
    <row r="363" spans="2:4" x14ac:dyDescent="0.25">
      <c r="B363" s="499" t="s">
        <v>1072</v>
      </c>
      <c r="C363" s="22" t="s">
        <v>1060</v>
      </c>
      <c r="D363" s="489" t="s">
        <v>1067</v>
      </c>
    </row>
    <row r="364" spans="2:4" x14ac:dyDescent="0.25">
      <c r="B364" s="499" t="s">
        <v>1072</v>
      </c>
      <c r="C364" s="22" t="s">
        <v>1061</v>
      </c>
      <c r="D364" s="489" t="s">
        <v>1062</v>
      </c>
    </row>
    <row r="365" spans="2:4" x14ac:dyDescent="0.25">
      <c r="B365" s="99" t="s">
        <v>1073</v>
      </c>
      <c r="C365" s="500" t="s">
        <v>1068</v>
      </c>
      <c r="D365" s="494" t="s">
        <v>1069</v>
      </c>
    </row>
    <row r="366" spans="2:4" x14ac:dyDescent="0.25">
      <c r="B366" s="99" t="s">
        <v>1074</v>
      </c>
      <c r="C366" s="500" t="s">
        <v>1070</v>
      </c>
      <c r="D366" s="494" t="s">
        <v>1071</v>
      </c>
    </row>
    <row r="367" spans="2:4" x14ac:dyDescent="0.25">
      <c r="B367" s="498" t="s">
        <v>1089</v>
      </c>
      <c r="C367" s="501" t="s">
        <v>1081</v>
      </c>
      <c r="D367" s="495" t="s">
        <v>1076</v>
      </c>
    </row>
    <row r="368" spans="2:4" x14ac:dyDescent="0.25">
      <c r="B368" s="498" t="s">
        <v>1090</v>
      </c>
      <c r="C368" s="501" t="s">
        <v>1082</v>
      </c>
      <c r="D368" s="495" t="s">
        <v>1077</v>
      </c>
    </row>
    <row r="369" spans="2:56" x14ac:dyDescent="0.25">
      <c r="B369" s="498" t="s">
        <v>1091</v>
      </c>
      <c r="C369" s="501" t="s">
        <v>1083</v>
      </c>
      <c r="D369" s="495" t="s">
        <v>1075</v>
      </c>
    </row>
    <row r="370" spans="2:56" x14ac:dyDescent="0.25">
      <c r="B370" s="498" t="s">
        <v>1092</v>
      </c>
      <c r="C370" s="501" t="s">
        <v>1084</v>
      </c>
      <c r="D370" s="495" t="s">
        <v>1085</v>
      </c>
    </row>
    <row r="371" spans="2:56" x14ac:dyDescent="0.25">
      <c r="B371" s="498" t="s">
        <v>1093</v>
      </c>
      <c r="C371" s="501" t="s">
        <v>1086</v>
      </c>
      <c r="D371" s="495" t="s">
        <v>1087</v>
      </c>
    </row>
    <row r="372" spans="2:56" x14ac:dyDescent="0.25">
      <c r="B372" s="498" t="s">
        <v>1094</v>
      </c>
      <c r="C372" s="501" t="s">
        <v>1083</v>
      </c>
      <c r="D372" s="495" t="s">
        <v>1088</v>
      </c>
    </row>
    <row r="373" spans="2:56" x14ac:dyDescent="0.25">
      <c r="B373" s="497" t="s">
        <v>1095</v>
      </c>
      <c r="C373" s="501" t="s">
        <v>1105</v>
      </c>
      <c r="D373" s="496" t="s">
        <v>1106</v>
      </c>
    </row>
    <row r="374" spans="2:56" x14ac:dyDescent="0.25">
      <c r="B374" s="497" t="s">
        <v>1096</v>
      </c>
      <c r="C374" s="501" t="s">
        <v>1107</v>
      </c>
      <c r="D374" s="496" t="s">
        <v>1108</v>
      </c>
    </row>
    <row r="375" spans="2:56" x14ac:dyDescent="0.25">
      <c r="B375" s="497" t="s">
        <v>1097</v>
      </c>
      <c r="C375" s="501" t="s">
        <v>1109</v>
      </c>
      <c r="D375" s="496" t="s">
        <v>1114</v>
      </c>
    </row>
    <row r="376" spans="2:56" x14ac:dyDescent="0.25">
      <c r="B376" s="497" t="s">
        <v>1098</v>
      </c>
      <c r="C376" s="501" t="s">
        <v>1110</v>
      </c>
      <c r="D376" s="496" t="s">
        <v>1114</v>
      </c>
    </row>
    <row r="377" spans="2:56" x14ac:dyDescent="0.25">
      <c r="B377" s="497" t="s">
        <v>1099</v>
      </c>
      <c r="C377" s="501" t="s">
        <v>1111</v>
      </c>
      <c r="D377" s="496" t="s">
        <v>1115</v>
      </c>
    </row>
    <row r="378" spans="2:56" x14ac:dyDescent="0.25">
      <c r="B378" s="497" t="s">
        <v>1100</v>
      </c>
      <c r="C378" s="501" t="s">
        <v>1112</v>
      </c>
      <c r="D378" s="496" t="s">
        <v>1115</v>
      </c>
    </row>
    <row r="379" spans="2:56" x14ac:dyDescent="0.25">
      <c r="B379" s="497" t="s">
        <v>1101</v>
      </c>
      <c r="C379" s="501" t="s">
        <v>1113</v>
      </c>
      <c r="D379" s="496" t="s">
        <v>1117</v>
      </c>
    </row>
    <row r="380" spans="2:56" x14ac:dyDescent="0.25">
      <c r="B380" s="497" t="s">
        <v>1102</v>
      </c>
      <c r="C380" s="501" t="s">
        <v>1118</v>
      </c>
      <c r="D380" s="496" t="s">
        <v>1116</v>
      </c>
    </row>
    <row r="381" spans="2:56" x14ac:dyDescent="0.25">
      <c r="B381" s="497" t="s">
        <v>1103</v>
      </c>
      <c r="C381" s="501" t="s">
        <v>1119</v>
      </c>
      <c r="D381" s="496" t="s">
        <v>1116</v>
      </c>
    </row>
    <row r="382" spans="2:56" x14ac:dyDescent="0.25">
      <c r="B382" s="497" t="s">
        <v>1104</v>
      </c>
      <c r="C382" s="501" t="s">
        <v>1120</v>
      </c>
      <c r="D382" s="496" t="s">
        <v>1121</v>
      </c>
    </row>
    <row r="383" spans="2:56" x14ac:dyDescent="0.25">
      <c r="C383" s="80" t="s">
        <v>1190</v>
      </c>
      <c r="D383" s="539" t="s">
        <v>1194</v>
      </c>
      <c r="E383" s="80"/>
      <c r="F383" s="80"/>
      <c r="G383" s="80"/>
      <c r="H383" s="80"/>
      <c r="I383" s="80"/>
      <c r="J383" s="80"/>
      <c r="K383" s="80"/>
      <c r="L383" s="80"/>
      <c r="M383" s="80"/>
      <c r="N383" s="80"/>
      <c r="O383" s="80"/>
      <c r="P383" s="80"/>
      <c r="Q383" s="80"/>
      <c r="R383" s="80"/>
      <c r="S383" s="80"/>
      <c r="T383" s="80"/>
      <c r="U383" s="80"/>
      <c r="V383" s="80"/>
      <c r="W383" s="80"/>
      <c r="X383" s="80"/>
      <c r="Y383" s="80"/>
      <c r="Z383" s="80"/>
      <c r="AA383" s="80"/>
      <c r="AB383" s="80"/>
      <c r="AC383" s="80"/>
      <c r="AD383" s="80"/>
      <c r="AE383" s="80"/>
      <c r="AF383" s="80"/>
      <c r="AG383" s="80"/>
      <c r="AH383" s="80"/>
      <c r="AI383" s="80"/>
      <c r="AJ383" s="80"/>
      <c r="AK383" s="80"/>
      <c r="AL383" s="80"/>
      <c r="AM383" s="80"/>
      <c r="AN383" s="80"/>
      <c r="AO383" s="80"/>
      <c r="AP383" s="80"/>
      <c r="AQ383" s="80"/>
      <c r="AR383" s="80"/>
      <c r="AS383" s="80"/>
      <c r="AT383" s="80"/>
      <c r="AU383" s="80"/>
      <c r="AV383" s="80"/>
      <c r="AW383" s="80"/>
      <c r="AX383" s="80"/>
      <c r="AY383" s="80"/>
      <c r="AZ383" s="80"/>
      <c r="BA383" s="80"/>
      <c r="BB383" s="80"/>
      <c r="BC383" s="80"/>
      <c r="BD383" s="80"/>
    </row>
    <row r="384" spans="2:56" x14ac:dyDescent="0.25">
      <c r="C384" s="80" t="s">
        <v>1204</v>
      </c>
      <c r="D384" s="539" t="s">
        <v>1195</v>
      </c>
      <c r="E384" s="80"/>
      <c r="F384" s="80"/>
      <c r="G384" s="80"/>
      <c r="H384" s="80"/>
      <c r="I384" s="80"/>
      <c r="J384" s="80"/>
      <c r="K384" s="80"/>
      <c r="L384" s="80"/>
      <c r="M384" s="80"/>
      <c r="N384" s="80"/>
      <c r="O384" s="80"/>
      <c r="P384" s="80"/>
      <c r="Q384" s="80"/>
      <c r="R384" s="80"/>
      <c r="S384" s="80"/>
      <c r="T384" s="80"/>
      <c r="U384" s="80"/>
      <c r="V384" s="80"/>
      <c r="W384" s="80"/>
      <c r="X384" s="80"/>
      <c r="Y384" s="80"/>
      <c r="Z384" s="80"/>
      <c r="AA384" s="80"/>
      <c r="AB384" s="80"/>
      <c r="AC384" s="80"/>
      <c r="AD384" s="80"/>
      <c r="AE384" s="80"/>
      <c r="AF384" s="80"/>
      <c r="AG384" s="80"/>
      <c r="AH384" s="80"/>
      <c r="AI384" s="80"/>
      <c r="AJ384" s="80"/>
      <c r="AK384" s="80"/>
      <c r="AL384" s="80"/>
      <c r="AM384" s="80"/>
      <c r="AN384" s="80"/>
      <c r="AO384" s="80"/>
      <c r="AP384" s="80"/>
      <c r="AQ384" s="80"/>
      <c r="AR384" s="80"/>
      <c r="AS384" s="80"/>
      <c r="AT384" s="80"/>
      <c r="AU384" s="80"/>
      <c r="AV384" s="80"/>
      <c r="AW384" s="80"/>
      <c r="AX384" s="80"/>
      <c r="AY384" s="80"/>
      <c r="AZ384" s="80"/>
      <c r="BA384" s="80"/>
      <c r="BB384" s="80"/>
      <c r="BC384" s="80"/>
      <c r="BD384" s="80"/>
    </row>
    <row r="385" spans="3:58" x14ac:dyDescent="0.25">
      <c r="C385" s="80" t="s">
        <v>1205</v>
      </c>
      <c r="D385" s="539" t="s">
        <v>1196</v>
      </c>
      <c r="E385" s="80"/>
      <c r="F385" s="80"/>
      <c r="G385" s="80"/>
      <c r="H385" s="80"/>
      <c r="I385" s="80"/>
      <c r="J385" s="80"/>
      <c r="K385" s="80"/>
      <c r="L385" s="80"/>
      <c r="M385" s="80"/>
      <c r="N385" s="80"/>
      <c r="O385" s="80"/>
      <c r="P385" s="80"/>
      <c r="Q385" s="80"/>
      <c r="R385" s="80"/>
      <c r="S385" s="80"/>
      <c r="T385" s="80"/>
      <c r="U385" s="80"/>
      <c r="V385" s="80"/>
      <c r="W385" s="80"/>
      <c r="X385" s="80"/>
      <c r="Y385" s="80"/>
      <c r="Z385" s="80"/>
      <c r="AA385" s="80"/>
      <c r="AB385" s="80"/>
      <c r="AC385" s="80"/>
      <c r="AD385" s="80"/>
      <c r="AE385" s="80"/>
      <c r="AF385" s="80"/>
      <c r="AG385" s="80"/>
      <c r="AH385" s="80"/>
      <c r="AI385" s="80"/>
      <c r="AJ385" s="80"/>
      <c r="AK385" s="80"/>
      <c r="AL385" s="80"/>
      <c r="AM385" s="80"/>
      <c r="AN385" s="80"/>
      <c r="AO385" s="80"/>
      <c r="AP385" s="80"/>
      <c r="AQ385" s="80"/>
      <c r="AR385" s="80"/>
      <c r="AS385" s="80"/>
      <c r="AT385" s="80"/>
      <c r="AU385" s="80"/>
      <c r="AV385" s="80"/>
      <c r="AW385" s="80"/>
      <c r="AX385" s="80"/>
      <c r="AY385" s="80"/>
      <c r="AZ385" s="80"/>
      <c r="BA385" s="80"/>
      <c r="BB385" s="80"/>
      <c r="BC385" s="80"/>
      <c r="BD385" s="80"/>
    </row>
    <row r="386" spans="3:58" x14ac:dyDescent="0.25">
      <c r="C386" s="80" t="s">
        <v>1206</v>
      </c>
      <c r="D386" s="539" t="s">
        <v>1197</v>
      </c>
      <c r="E386" s="80"/>
      <c r="F386" s="80"/>
      <c r="G386" s="80"/>
      <c r="H386" s="80"/>
      <c r="I386" s="80"/>
      <c r="J386" s="80"/>
      <c r="K386" s="80"/>
      <c r="L386" s="80"/>
      <c r="M386" s="80"/>
      <c r="N386" s="80"/>
      <c r="O386" s="80"/>
      <c r="P386" s="80"/>
      <c r="Q386" s="80"/>
      <c r="R386" s="80"/>
      <c r="S386" s="80"/>
      <c r="T386" s="80"/>
      <c r="U386" s="80"/>
      <c r="V386" s="80"/>
      <c r="W386" s="80"/>
      <c r="X386" s="80"/>
      <c r="Y386" s="80"/>
      <c r="Z386" s="80"/>
      <c r="AA386" s="80"/>
      <c r="AB386" s="80"/>
      <c r="AC386" s="80"/>
      <c r="AD386" s="80"/>
      <c r="AE386" s="80"/>
      <c r="AF386" s="80"/>
      <c r="AG386" s="80"/>
      <c r="AH386" s="80"/>
      <c r="AI386" s="80"/>
      <c r="AJ386" s="80"/>
      <c r="AK386" s="80"/>
      <c r="AL386" s="80"/>
      <c r="AM386" s="80"/>
      <c r="AN386" s="80"/>
      <c r="AO386" s="80"/>
      <c r="AP386" s="80"/>
      <c r="AQ386" s="80"/>
      <c r="AR386" s="80"/>
      <c r="AS386" s="80"/>
      <c r="AT386" s="80"/>
      <c r="AU386" s="80"/>
      <c r="AV386" s="80"/>
      <c r="AW386" s="80"/>
      <c r="AX386" s="80"/>
      <c r="AY386" s="80"/>
      <c r="AZ386" s="80"/>
      <c r="BA386" s="80"/>
      <c r="BB386" s="80"/>
      <c r="BC386" s="80"/>
      <c r="BD386" s="80"/>
    </row>
    <row r="387" spans="3:58" x14ac:dyDescent="0.25">
      <c r="C387" s="80" t="s">
        <v>1207</v>
      </c>
      <c r="D387" s="539" t="s">
        <v>1198</v>
      </c>
      <c r="E387" s="80"/>
      <c r="F387" s="80"/>
      <c r="G387" s="80"/>
      <c r="H387" s="80"/>
      <c r="I387" s="80"/>
      <c r="J387" s="80"/>
      <c r="K387" s="80"/>
      <c r="L387" s="80"/>
      <c r="M387" s="80"/>
      <c r="N387" s="80"/>
      <c r="O387" s="80"/>
      <c r="P387" s="80"/>
      <c r="Q387" s="80"/>
      <c r="R387" s="80"/>
      <c r="S387" s="80"/>
      <c r="T387" s="80"/>
      <c r="U387" s="80"/>
      <c r="V387" s="80"/>
      <c r="W387" s="80"/>
      <c r="X387" s="80"/>
      <c r="Y387" s="80"/>
      <c r="Z387" s="80"/>
      <c r="AA387" s="80"/>
      <c r="AB387" s="80"/>
      <c r="AC387" s="80"/>
      <c r="AD387" s="80"/>
      <c r="AE387" s="80"/>
      <c r="AF387" s="80"/>
      <c r="AG387" s="80"/>
      <c r="AH387" s="80"/>
      <c r="AI387" s="80"/>
      <c r="AJ387" s="80"/>
      <c r="AK387" s="80"/>
      <c r="AL387" s="80"/>
      <c r="AM387" s="80"/>
      <c r="AN387" s="80"/>
      <c r="AO387" s="80"/>
      <c r="AP387" s="80"/>
      <c r="AQ387" s="80"/>
      <c r="AR387" s="80"/>
      <c r="AS387" s="80"/>
      <c r="AT387" s="80"/>
      <c r="AU387" s="80"/>
      <c r="AV387" s="80"/>
      <c r="AW387" s="80"/>
      <c r="AX387" s="80"/>
      <c r="AY387" s="80"/>
      <c r="AZ387" s="80"/>
      <c r="BA387" s="80"/>
      <c r="BB387" s="80"/>
      <c r="BC387" s="80"/>
      <c r="BD387" s="80"/>
    </row>
    <row r="388" spans="3:58" x14ac:dyDescent="0.25">
      <c r="C388" s="80" t="s">
        <v>1208</v>
      </c>
      <c r="D388" s="539" t="s">
        <v>1199</v>
      </c>
      <c r="E388" s="80"/>
      <c r="F388" s="80"/>
      <c r="G388" s="80"/>
      <c r="H388" s="80"/>
      <c r="I388" s="80"/>
      <c r="J388" s="80"/>
      <c r="K388" s="80"/>
      <c r="L388" s="80"/>
      <c r="M388" s="80"/>
      <c r="N388" s="80"/>
      <c r="O388" s="80"/>
      <c r="P388" s="80"/>
      <c r="Q388" s="80"/>
      <c r="R388" s="80"/>
      <c r="S388" s="80"/>
      <c r="T388" s="80"/>
      <c r="U388" s="80"/>
      <c r="V388" s="80"/>
      <c r="W388" s="80"/>
      <c r="X388" s="80"/>
      <c r="Y388" s="80"/>
      <c r="Z388" s="80"/>
      <c r="AA388" s="80"/>
      <c r="AB388" s="80"/>
      <c r="AC388" s="80"/>
      <c r="AD388" s="80"/>
      <c r="AE388" s="80"/>
      <c r="AF388" s="80"/>
      <c r="AG388" s="80"/>
      <c r="AH388" s="80"/>
      <c r="AI388" s="80"/>
      <c r="AJ388" s="80"/>
      <c r="AK388" s="80"/>
      <c r="AL388" s="80"/>
      <c r="AM388" s="80"/>
      <c r="AN388" s="80"/>
      <c r="AO388" s="80"/>
      <c r="AP388" s="80"/>
      <c r="AQ388" s="80"/>
      <c r="AR388" s="80"/>
      <c r="AS388" s="80"/>
      <c r="AT388" s="80"/>
      <c r="AU388" s="80"/>
      <c r="AV388" s="80"/>
      <c r="AW388" s="80"/>
      <c r="AX388" s="80"/>
      <c r="AY388" s="80"/>
      <c r="AZ388" s="80"/>
      <c r="BA388" s="80"/>
      <c r="BB388" s="80"/>
      <c r="BC388" s="80"/>
      <c r="BD388" s="80"/>
    </row>
    <row r="389" spans="3:58" x14ac:dyDescent="0.25">
      <c r="C389" s="80" t="s">
        <v>1209</v>
      </c>
      <c r="D389" s="539" t="s">
        <v>1200</v>
      </c>
      <c r="E389" s="80"/>
      <c r="F389" s="80"/>
      <c r="G389" s="80"/>
      <c r="H389" s="80"/>
      <c r="I389" s="80"/>
      <c r="J389" s="80"/>
      <c r="K389" s="80"/>
      <c r="L389" s="80"/>
      <c r="M389" s="80"/>
      <c r="N389" s="80"/>
      <c r="O389" s="80"/>
      <c r="P389" s="80"/>
      <c r="Q389" s="80"/>
      <c r="R389" s="80"/>
      <c r="S389" s="80"/>
      <c r="T389" s="80"/>
      <c r="U389" s="80"/>
      <c r="V389" s="80"/>
      <c r="W389" s="80"/>
      <c r="X389" s="80"/>
      <c r="Y389" s="80"/>
      <c r="Z389" s="80"/>
      <c r="AA389" s="80"/>
      <c r="AB389" s="80"/>
      <c r="AC389" s="80"/>
      <c r="AD389" s="80"/>
      <c r="AE389" s="80"/>
      <c r="AF389" s="80"/>
      <c r="AG389" s="80"/>
      <c r="AH389" s="80"/>
      <c r="AI389" s="80"/>
      <c r="AJ389" s="80"/>
      <c r="AK389" s="80"/>
      <c r="AL389" s="80"/>
      <c r="AM389" s="80"/>
      <c r="AN389" s="80"/>
      <c r="AO389" s="80"/>
      <c r="AP389" s="80"/>
      <c r="AQ389" s="80"/>
      <c r="AR389" s="80"/>
      <c r="AS389" s="80"/>
      <c r="AT389" s="80"/>
      <c r="AU389" s="80"/>
      <c r="AV389" s="80"/>
      <c r="AW389" s="80"/>
      <c r="AX389" s="80"/>
      <c r="AY389" s="80"/>
      <c r="AZ389" s="80"/>
      <c r="BA389" s="80"/>
      <c r="BB389" s="80"/>
      <c r="BC389" s="80"/>
      <c r="BD389" s="80"/>
    </row>
    <row r="390" spans="3:58" x14ac:dyDescent="0.25">
      <c r="C390" s="80" t="s">
        <v>1210</v>
      </c>
      <c r="D390" s="539" t="s">
        <v>1201</v>
      </c>
      <c r="E390" s="80"/>
      <c r="F390" s="80"/>
      <c r="G390" s="80"/>
      <c r="H390" s="80"/>
      <c r="I390" s="80"/>
      <c r="J390" s="80"/>
      <c r="K390" s="80"/>
      <c r="L390" s="80"/>
      <c r="M390" s="80"/>
      <c r="N390" s="80"/>
      <c r="O390" s="80"/>
      <c r="P390" s="80"/>
      <c r="Q390" s="80"/>
      <c r="R390" s="80"/>
      <c r="S390" s="80"/>
      <c r="T390" s="80"/>
      <c r="U390" s="80"/>
      <c r="V390" s="80"/>
      <c r="W390" s="80"/>
      <c r="X390" s="80"/>
      <c r="Y390" s="80"/>
      <c r="Z390" s="80"/>
      <c r="AA390" s="80"/>
      <c r="AB390" s="80"/>
      <c r="AC390" s="80"/>
      <c r="AD390" s="80"/>
      <c r="AE390" s="80"/>
      <c r="AF390" s="80"/>
      <c r="AG390" s="80"/>
      <c r="AH390" s="80"/>
      <c r="AI390" s="80"/>
      <c r="AJ390" s="80"/>
      <c r="AK390" s="80"/>
      <c r="AL390" s="80"/>
      <c r="AM390" s="80"/>
      <c r="AN390" s="80"/>
      <c r="AO390" s="80"/>
      <c r="AP390" s="80"/>
      <c r="AQ390" s="80"/>
      <c r="AR390" s="80"/>
      <c r="AS390" s="80"/>
      <c r="AT390" s="80"/>
      <c r="AU390" s="80"/>
      <c r="AV390" s="80"/>
      <c r="AW390" s="80"/>
      <c r="AX390" s="80"/>
      <c r="AY390" s="80"/>
      <c r="AZ390" s="80"/>
      <c r="BA390" s="80"/>
      <c r="BB390" s="80"/>
      <c r="BC390" s="80"/>
      <c r="BD390" s="80"/>
    </row>
    <row r="391" spans="3:58" x14ac:dyDescent="0.25">
      <c r="C391" s="80" t="s">
        <v>1211</v>
      </c>
      <c r="D391" s="539" t="s">
        <v>1202</v>
      </c>
      <c r="E391" s="80"/>
      <c r="F391" s="80"/>
      <c r="G391" s="80"/>
      <c r="H391" s="80"/>
      <c r="I391" s="80"/>
      <c r="J391" s="80"/>
      <c r="K391" s="80"/>
      <c r="L391" s="80"/>
      <c r="M391" s="80"/>
      <c r="N391" s="80"/>
      <c r="O391" s="80"/>
      <c r="P391" s="80"/>
      <c r="Q391" s="80"/>
      <c r="R391" s="80"/>
      <c r="S391" s="80"/>
      <c r="T391" s="80"/>
      <c r="U391" s="80"/>
      <c r="V391" s="80"/>
      <c r="W391" s="80"/>
      <c r="X391" s="80"/>
      <c r="Y391" s="80"/>
      <c r="Z391" s="80"/>
      <c r="AA391" s="80"/>
      <c r="AB391" s="80"/>
      <c r="AC391" s="80"/>
      <c r="AD391" s="80"/>
      <c r="AE391" s="80"/>
      <c r="AF391" s="80"/>
      <c r="AG391" s="80"/>
      <c r="AH391" s="80"/>
      <c r="AI391" s="80"/>
      <c r="AJ391" s="80"/>
      <c r="AK391" s="80"/>
      <c r="AL391" s="80"/>
      <c r="AM391" s="80"/>
      <c r="AN391" s="80"/>
      <c r="AO391" s="80"/>
      <c r="AP391" s="80"/>
      <c r="AQ391" s="80"/>
      <c r="AR391" s="80"/>
      <c r="AS391" s="80"/>
      <c r="AT391" s="80"/>
      <c r="AU391" s="80"/>
      <c r="AV391" s="80"/>
      <c r="AW391" s="80"/>
      <c r="AX391" s="80"/>
      <c r="AY391" s="80"/>
      <c r="AZ391" s="80"/>
      <c r="BA391" s="80"/>
      <c r="BB391" s="80"/>
      <c r="BC391" s="80"/>
      <c r="BD391" s="80"/>
    </row>
    <row r="392" spans="3:58" x14ac:dyDescent="0.25">
      <c r="C392" s="80" t="s">
        <v>1212</v>
      </c>
      <c r="D392" s="539" t="s">
        <v>1203</v>
      </c>
      <c r="E392" s="80"/>
      <c r="F392" s="80"/>
      <c r="G392" s="80"/>
      <c r="H392" s="80"/>
      <c r="I392" s="80"/>
      <c r="J392" s="80"/>
      <c r="K392" s="80"/>
      <c r="L392" s="80"/>
      <c r="M392" s="80"/>
      <c r="N392" s="80"/>
      <c r="O392" s="80"/>
      <c r="P392" s="80"/>
      <c r="Q392" s="80"/>
      <c r="R392" s="80"/>
      <c r="S392" s="80"/>
      <c r="T392" s="80"/>
      <c r="U392" s="80"/>
      <c r="V392" s="80"/>
      <c r="W392" s="80"/>
      <c r="X392" s="80"/>
      <c r="Y392" s="80"/>
      <c r="Z392" s="80"/>
      <c r="AA392" s="80"/>
      <c r="AB392" s="80"/>
      <c r="AC392" s="80"/>
      <c r="AD392" s="80"/>
      <c r="AE392" s="80"/>
      <c r="AF392" s="80"/>
      <c r="AG392" s="80"/>
      <c r="AH392" s="80"/>
      <c r="AI392" s="80"/>
      <c r="AJ392" s="80"/>
      <c r="AK392" s="80"/>
      <c r="AL392" s="80"/>
      <c r="AM392" s="80"/>
      <c r="AN392" s="80"/>
      <c r="AO392" s="80"/>
      <c r="AP392" s="80"/>
      <c r="AQ392" s="80"/>
      <c r="AR392" s="80"/>
      <c r="AS392" s="80"/>
      <c r="AT392" s="80"/>
      <c r="AU392" s="80"/>
      <c r="AV392" s="80"/>
      <c r="AW392" s="80"/>
      <c r="AX392" s="80"/>
      <c r="AY392" s="80"/>
      <c r="AZ392" s="80"/>
      <c r="BA392" s="80"/>
      <c r="BB392" s="80"/>
      <c r="BC392" s="80"/>
      <c r="BD392" s="80"/>
    </row>
    <row r="393" spans="3:58" x14ac:dyDescent="0.25">
      <c r="C393" s="528" t="s">
        <v>1213</v>
      </c>
      <c r="D393" s="539" t="s">
        <v>1223</v>
      </c>
      <c r="E393" s="538"/>
      <c r="F393" s="538"/>
      <c r="G393" s="538"/>
      <c r="H393" s="538"/>
      <c r="I393" s="538"/>
      <c r="J393" s="538"/>
      <c r="K393" s="538"/>
      <c r="L393" s="538"/>
      <c r="M393" s="538"/>
      <c r="N393" s="538"/>
      <c r="O393" s="538"/>
      <c r="P393" s="538"/>
      <c r="Q393" s="538"/>
      <c r="R393" s="538"/>
      <c r="S393" s="538"/>
      <c r="T393" s="538"/>
      <c r="U393" s="538"/>
      <c r="V393" s="538"/>
      <c r="W393" s="538"/>
      <c r="X393" s="538"/>
      <c r="Y393" s="538"/>
      <c r="Z393" s="538"/>
      <c r="AA393" s="538"/>
      <c r="AB393" s="538"/>
      <c r="AC393" s="538"/>
      <c r="AD393" s="538"/>
      <c r="AE393" s="538"/>
      <c r="AF393" s="538"/>
      <c r="AG393" s="538"/>
      <c r="AH393" s="538"/>
      <c r="AI393" s="538"/>
      <c r="AJ393" s="538"/>
      <c r="AK393" s="538"/>
      <c r="AL393" s="538"/>
      <c r="AM393" s="538"/>
      <c r="AN393" s="538"/>
      <c r="AO393" s="538"/>
      <c r="AP393" s="538"/>
      <c r="AQ393" s="538"/>
      <c r="AR393" s="538"/>
      <c r="AS393" s="538"/>
      <c r="AT393" s="538"/>
      <c r="AU393" s="538"/>
      <c r="AV393" s="538"/>
      <c r="AW393" s="538"/>
      <c r="AX393" s="538"/>
      <c r="AY393" s="538"/>
      <c r="AZ393" s="538"/>
      <c r="BA393" s="538"/>
      <c r="BB393" s="538"/>
      <c r="BC393" s="538"/>
      <c r="BD393" s="538"/>
      <c r="BE393" s="188"/>
      <c r="BF393" s="188"/>
    </row>
    <row r="394" spans="3:58" x14ac:dyDescent="0.25">
      <c r="C394" s="528" t="s">
        <v>1214</v>
      </c>
      <c r="D394" s="539" t="s">
        <v>1224</v>
      </c>
      <c r="E394" s="538"/>
      <c r="F394" s="538"/>
      <c r="G394" s="538"/>
      <c r="H394" s="538"/>
      <c r="I394" s="538"/>
      <c r="J394" s="538"/>
      <c r="K394" s="538"/>
      <c r="L394" s="538"/>
      <c r="M394" s="538"/>
      <c r="N394" s="538"/>
      <c r="O394" s="538"/>
      <c r="P394" s="538"/>
      <c r="Q394" s="538"/>
      <c r="R394" s="538"/>
      <c r="S394" s="538"/>
      <c r="T394" s="538"/>
      <c r="U394" s="538"/>
      <c r="V394" s="538"/>
      <c r="W394" s="538"/>
      <c r="X394" s="538"/>
      <c r="Y394" s="538"/>
      <c r="Z394" s="538"/>
      <c r="AA394" s="538"/>
      <c r="AB394" s="538"/>
      <c r="AC394" s="538"/>
      <c r="AD394" s="538"/>
      <c r="AE394" s="538"/>
      <c r="AF394" s="538"/>
      <c r="AG394" s="538"/>
      <c r="AH394" s="538"/>
      <c r="AI394" s="538"/>
      <c r="AJ394" s="538"/>
      <c r="AK394" s="538"/>
      <c r="AL394" s="538"/>
      <c r="AM394" s="538"/>
      <c r="AN394" s="538"/>
      <c r="AO394" s="538"/>
      <c r="AP394" s="538"/>
      <c r="AQ394" s="538"/>
      <c r="AR394" s="538"/>
      <c r="AS394" s="538"/>
      <c r="AT394" s="538"/>
      <c r="AU394" s="538"/>
      <c r="AV394" s="538"/>
      <c r="AW394" s="538"/>
      <c r="AX394" s="538"/>
      <c r="AY394" s="538"/>
      <c r="AZ394" s="538"/>
      <c r="BA394" s="538"/>
      <c r="BB394" s="538"/>
      <c r="BC394" s="538"/>
      <c r="BD394" s="538"/>
      <c r="BE394" s="188"/>
      <c r="BF394" s="188"/>
    </row>
    <row r="395" spans="3:58" x14ac:dyDescent="0.25">
      <c r="C395" s="528" t="s">
        <v>1215</v>
      </c>
      <c r="D395" s="539" t="s">
        <v>1225</v>
      </c>
      <c r="E395" s="538"/>
      <c r="F395" s="538"/>
      <c r="G395" s="538"/>
      <c r="H395" s="538"/>
      <c r="I395" s="538"/>
      <c r="J395" s="538"/>
      <c r="K395" s="538"/>
      <c r="L395" s="538"/>
      <c r="M395" s="538"/>
      <c r="N395" s="538"/>
      <c r="O395" s="538"/>
      <c r="P395" s="538"/>
      <c r="Q395" s="538"/>
      <c r="R395" s="538"/>
      <c r="S395" s="538"/>
      <c r="T395" s="538"/>
      <c r="U395" s="538"/>
      <c r="V395" s="538"/>
      <c r="W395" s="538"/>
      <c r="X395" s="538"/>
      <c r="Y395" s="538"/>
      <c r="Z395" s="538"/>
      <c r="AA395" s="538"/>
      <c r="AB395" s="538"/>
      <c r="AC395" s="538"/>
      <c r="AD395" s="538"/>
      <c r="AE395" s="538"/>
      <c r="AF395" s="538"/>
      <c r="AG395" s="538"/>
      <c r="AH395" s="538"/>
      <c r="AI395" s="538"/>
      <c r="AJ395" s="538"/>
      <c r="AK395" s="538"/>
      <c r="AL395" s="538"/>
      <c r="AM395" s="538"/>
      <c r="AN395" s="538"/>
      <c r="AO395" s="538"/>
      <c r="AP395" s="538"/>
      <c r="AQ395" s="538"/>
      <c r="AR395" s="538"/>
      <c r="AS395" s="538"/>
      <c r="AT395" s="538"/>
      <c r="AU395" s="538"/>
      <c r="AV395" s="538"/>
      <c r="AW395" s="538"/>
      <c r="AX395" s="538"/>
      <c r="AY395" s="538"/>
      <c r="AZ395" s="538"/>
      <c r="BA395" s="538"/>
      <c r="BB395" s="538"/>
      <c r="BC395" s="538"/>
      <c r="BD395" s="538"/>
      <c r="BE395" s="188"/>
      <c r="BF395" s="188"/>
    </row>
    <row r="396" spans="3:58" x14ac:dyDescent="0.25">
      <c r="C396" s="528" t="s">
        <v>1216</v>
      </c>
      <c r="D396" s="539" t="s">
        <v>1226</v>
      </c>
      <c r="E396" s="538"/>
      <c r="F396" s="538"/>
      <c r="G396" s="538"/>
      <c r="H396" s="538"/>
      <c r="I396" s="538"/>
      <c r="J396" s="538"/>
      <c r="K396" s="538"/>
      <c r="L396" s="538"/>
      <c r="M396" s="538"/>
      <c r="N396" s="538"/>
      <c r="O396" s="538"/>
      <c r="P396" s="538"/>
      <c r="Q396" s="538"/>
      <c r="R396" s="538"/>
      <c r="S396" s="538"/>
      <c r="T396" s="538"/>
      <c r="U396" s="538"/>
      <c r="V396" s="538"/>
      <c r="W396" s="538"/>
      <c r="X396" s="538"/>
      <c r="Y396" s="538"/>
      <c r="Z396" s="538"/>
      <c r="AA396" s="538"/>
      <c r="AB396" s="538"/>
      <c r="AC396" s="538"/>
      <c r="AD396" s="538"/>
      <c r="AE396" s="538"/>
      <c r="AF396" s="538"/>
      <c r="AG396" s="538"/>
      <c r="AH396" s="538"/>
      <c r="AI396" s="538"/>
      <c r="AJ396" s="538"/>
      <c r="AK396" s="538"/>
      <c r="AL396" s="538"/>
      <c r="AM396" s="538"/>
      <c r="AN396" s="538"/>
      <c r="AO396" s="538"/>
      <c r="AP396" s="538"/>
      <c r="AQ396" s="538"/>
      <c r="AR396" s="538"/>
      <c r="AS396" s="538"/>
      <c r="AT396" s="538"/>
      <c r="AU396" s="538"/>
      <c r="AV396" s="538"/>
      <c r="AW396" s="538"/>
      <c r="AX396" s="538"/>
      <c r="AY396" s="538"/>
      <c r="AZ396" s="538"/>
      <c r="BA396" s="538"/>
      <c r="BB396" s="538"/>
      <c r="BC396" s="538"/>
      <c r="BD396" s="538"/>
      <c r="BE396" s="188"/>
      <c r="BF396" s="188"/>
    </row>
    <row r="397" spans="3:58" x14ac:dyDescent="0.25">
      <c r="C397" s="528" t="s">
        <v>1217</v>
      </c>
      <c r="D397" s="539" t="s">
        <v>1227</v>
      </c>
      <c r="E397" s="538"/>
      <c r="F397" s="538"/>
      <c r="G397" s="538"/>
      <c r="H397" s="538"/>
      <c r="I397" s="538"/>
      <c r="J397" s="538"/>
      <c r="K397" s="538"/>
      <c r="L397" s="538"/>
      <c r="M397" s="538"/>
      <c r="N397" s="538"/>
      <c r="O397" s="538"/>
      <c r="P397" s="538"/>
      <c r="Q397" s="538"/>
      <c r="R397" s="538"/>
      <c r="S397" s="538"/>
      <c r="T397" s="538"/>
      <c r="U397" s="538"/>
      <c r="V397" s="538"/>
      <c r="W397" s="538"/>
      <c r="X397" s="538"/>
      <c r="Y397" s="538"/>
      <c r="Z397" s="538"/>
      <c r="AA397" s="538"/>
      <c r="AB397" s="538"/>
      <c r="AC397" s="538"/>
      <c r="AD397" s="538"/>
      <c r="AE397" s="538"/>
      <c r="AF397" s="538"/>
      <c r="AG397" s="538"/>
      <c r="AH397" s="538"/>
      <c r="AI397" s="538"/>
      <c r="AJ397" s="538"/>
      <c r="AK397" s="538"/>
      <c r="AL397" s="538"/>
      <c r="AM397" s="538"/>
      <c r="AN397" s="538"/>
      <c r="AO397" s="538"/>
      <c r="AP397" s="538"/>
      <c r="AQ397" s="538"/>
      <c r="AR397" s="538"/>
      <c r="AS397" s="538"/>
      <c r="AT397" s="538"/>
      <c r="AU397" s="538"/>
      <c r="AV397" s="538"/>
      <c r="AW397" s="538"/>
      <c r="AX397" s="538"/>
      <c r="AY397" s="538"/>
      <c r="AZ397" s="538"/>
      <c r="BA397" s="538"/>
      <c r="BB397" s="538"/>
      <c r="BC397" s="538"/>
      <c r="BD397" s="538"/>
      <c r="BE397" s="188"/>
      <c r="BF397" s="188"/>
    </row>
    <row r="398" spans="3:58" x14ac:dyDescent="0.25">
      <c r="C398" s="528" t="s">
        <v>1218</v>
      </c>
      <c r="D398" s="539" t="s">
        <v>1228</v>
      </c>
      <c r="E398" s="538"/>
      <c r="F398" s="538"/>
      <c r="G398" s="538"/>
      <c r="H398" s="538"/>
      <c r="I398" s="538"/>
      <c r="J398" s="538"/>
      <c r="K398" s="538"/>
      <c r="L398" s="538"/>
      <c r="M398" s="538"/>
      <c r="N398" s="538"/>
      <c r="O398" s="538"/>
      <c r="P398" s="538"/>
      <c r="Q398" s="538"/>
      <c r="R398" s="538"/>
      <c r="S398" s="538"/>
      <c r="T398" s="538"/>
      <c r="U398" s="538"/>
      <c r="V398" s="538"/>
      <c r="W398" s="538"/>
      <c r="X398" s="538"/>
      <c r="Y398" s="538"/>
      <c r="Z398" s="538"/>
      <c r="AA398" s="538"/>
      <c r="AB398" s="538"/>
      <c r="AC398" s="538"/>
      <c r="AD398" s="538"/>
      <c r="AE398" s="538"/>
      <c r="AF398" s="538"/>
      <c r="AG398" s="538"/>
      <c r="AH398" s="538"/>
      <c r="AI398" s="538"/>
      <c r="AJ398" s="538"/>
      <c r="AK398" s="538"/>
      <c r="AL398" s="538"/>
      <c r="AM398" s="538"/>
      <c r="AN398" s="538"/>
      <c r="AO398" s="538"/>
      <c r="AP398" s="538"/>
      <c r="AQ398" s="538"/>
      <c r="AR398" s="538"/>
      <c r="AS398" s="538"/>
      <c r="AT398" s="538"/>
      <c r="AU398" s="538"/>
      <c r="AV398" s="538"/>
      <c r="AW398" s="538"/>
      <c r="AX398" s="538"/>
      <c r="AY398" s="538"/>
      <c r="AZ398" s="538"/>
      <c r="BA398" s="538"/>
      <c r="BB398" s="538"/>
      <c r="BC398" s="538"/>
      <c r="BD398" s="538"/>
      <c r="BE398" s="188"/>
      <c r="BF398" s="188"/>
    </row>
    <row r="399" spans="3:58" x14ac:dyDescent="0.25">
      <c r="C399" s="528" t="s">
        <v>1219</v>
      </c>
      <c r="D399" s="539" t="s">
        <v>1229</v>
      </c>
      <c r="E399" s="538"/>
      <c r="F399" s="538"/>
      <c r="G399" s="538"/>
      <c r="H399" s="538"/>
      <c r="I399" s="538"/>
      <c r="J399" s="538"/>
      <c r="K399" s="538"/>
      <c r="L399" s="538"/>
      <c r="M399" s="538"/>
      <c r="N399" s="538"/>
      <c r="O399" s="538"/>
      <c r="P399" s="538"/>
      <c r="Q399" s="538"/>
      <c r="R399" s="538"/>
      <c r="S399" s="538"/>
      <c r="T399" s="538"/>
      <c r="U399" s="538"/>
      <c r="V399" s="538"/>
      <c r="W399" s="538"/>
      <c r="X399" s="538"/>
      <c r="Y399" s="538"/>
      <c r="Z399" s="538"/>
      <c r="AA399" s="538"/>
      <c r="AB399" s="538"/>
      <c r="AC399" s="538"/>
      <c r="AD399" s="538"/>
      <c r="AE399" s="538"/>
      <c r="AF399" s="538"/>
      <c r="AG399" s="538"/>
      <c r="AH399" s="538"/>
      <c r="AI399" s="538"/>
      <c r="AJ399" s="538"/>
      <c r="AK399" s="538"/>
      <c r="AL399" s="538"/>
      <c r="AM399" s="538"/>
      <c r="AN399" s="538"/>
      <c r="AO399" s="538"/>
      <c r="AP399" s="538"/>
      <c r="AQ399" s="538"/>
      <c r="AR399" s="538"/>
      <c r="AS399" s="538"/>
      <c r="AT399" s="538"/>
      <c r="AU399" s="538"/>
      <c r="AV399" s="538"/>
      <c r="AW399" s="538"/>
      <c r="AX399" s="538"/>
      <c r="AY399" s="538"/>
      <c r="AZ399" s="538"/>
      <c r="BA399" s="538"/>
      <c r="BB399" s="538"/>
      <c r="BC399" s="538"/>
      <c r="BD399" s="538"/>
      <c r="BE399" s="188"/>
      <c r="BF399" s="188"/>
    </row>
    <row r="400" spans="3:58" x14ac:dyDescent="0.25">
      <c r="C400" s="528" t="s">
        <v>1220</v>
      </c>
      <c r="D400" s="539" t="s">
        <v>1230</v>
      </c>
      <c r="E400" s="538"/>
      <c r="F400" s="538"/>
      <c r="G400" s="538"/>
      <c r="H400" s="538"/>
      <c r="I400" s="538"/>
      <c r="J400" s="538"/>
      <c r="K400" s="538"/>
      <c r="L400" s="538"/>
      <c r="M400" s="538"/>
      <c r="N400" s="538"/>
      <c r="O400" s="538"/>
      <c r="P400" s="538"/>
      <c r="Q400" s="538"/>
      <c r="R400" s="538"/>
      <c r="S400" s="538"/>
      <c r="T400" s="538"/>
      <c r="U400" s="538"/>
      <c r="V400" s="538"/>
      <c r="W400" s="538"/>
      <c r="X400" s="538"/>
      <c r="Y400" s="538"/>
      <c r="Z400" s="538"/>
      <c r="AA400" s="538"/>
      <c r="AB400" s="538"/>
      <c r="AC400" s="538"/>
      <c r="AD400" s="538"/>
      <c r="AE400" s="538"/>
      <c r="AF400" s="538"/>
      <c r="AG400" s="538"/>
      <c r="AH400" s="538"/>
      <c r="AI400" s="538"/>
      <c r="AJ400" s="538"/>
      <c r="AK400" s="538"/>
      <c r="AL400" s="538"/>
      <c r="AM400" s="538"/>
      <c r="AN400" s="538"/>
      <c r="AO400" s="538"/>
      <c r="AP400" s="538"/>
      <c r="AQ400" s="538"/>
      <c r="AR400" s="538"/>
      <c r="AS400" s="538"/>
      <c r="AT400" s="538"/>
      <c r="AU400" s="538"/>
      <c r="AV400" s="538"/>
      <c r="AW400" s="538"/>
      <c r="AX400" s="538"/>
      <c r="AY400" s="538"/>
      <c r="AZ400" s="538"/>
      <c r="BA400" s="538"/>
      <c r="BB400" s="538"/>
      <c r="BC400" s="538"/>
      <c r="BD400" s="538"/>
      <c r="BE400" s="188"/>
      <c r="BF400" s="188"/>
    </row>
    <row r="401" spans="1:58" x14ac:dyDescent="0.25">
      <c r="C401" s="528" t="s">
        <v>1221</v>
      </c>
      <c r="D401" s="539" t="s">
        <v>1231</v>
      </c>
      <c r="E401" s="538"/>
      <c r="F401" s="538"/>
      <c r="G401" s="538"/>
      <c r="H401" s="538"/>
      <c r="I401" s="538"/>
      <c r="J401" s="538"/>
      <c r="K401" s="538"/>
      <c r="L401" s="538"/>
      <c r="M401" s="538"/>
      <c r="N401" s="538"/>
      <c r="O401" s="538"/>
      <c r="P401" s="538"/>
      <c r="Q401" s="538"/>
      <c r="R401" s="538"/>
      <c r="S401" s="538"/>
      <c r="T401" s="538"/>
      <c r="U401" s="538"/>
      <c r="V401" s="538"/>
      <c r="W401" s="538"/>
      <c r="X401" s="538"/>
      <c r="Y401" s="538"/>
      <c r="Z401" s="538"/>
      <c r="AA401" s="538"/>
      <c r="AB401" s="538"/>
      <c r="AC401" s="538"/>
      <c r="AD401" s="538"/>
      <c r="AE401" s="538"/>
      <c r="AF401" s="538"/>
      <c r="AG401" s="538"/>
      <c r="AH401" s="538"/>
      <c r="AI401" s="538"/>
      <c r="AJ401" s="538"/>
      <c r="AK401" s="538"/>
      <c r="AL401" s="538"/>
      <c r="AM401" s="538"/>
      <c r="AN401" s="538"/>
      <c r="AO401" s="538"/>
      <c r="AP401" s="538"/>
      <c r="AQ401" s="538"/>
      <c r="AR401" s="538"/>
      <c r="AS401" s="538"/>
      <c r="AT401" s="538"/>
      <c r="AU401" s="538"/>
      <c r="AV401" s="538"/>
      <c r="AW401" s="538"/>
      <c r="AX401" s="538"/>
      <c r="AY401" s="538"/>
      <c r="AZ401" s="538"/>
      <c r="BA401" s="538"/>
      <c r="BB401" s="538"/>
      <c r="BC401" s="538"/>
      <c r="BD401" s="538"/>
      <c r="BE401" s="188"/>
      <c r="BF401" s="188"/>
    </row>
    <row r="402" spans="1:58" x14ac:dyDescent="0.25">
      <c r="C402" s="528" t="s">
        <v>1222</v>
      </c>
      <c r="D402" s="539" t="s">
        <v>1232</v>
      </c>
      <c r="E402" s="538"/>
      <c r="F402" s="538"/>
      <c r="G402" s="538"/>
      <c r="H402" s="538"/>
      <c r="I402" s="538"/>
      <c r="J402" s="538"/>
      <c r="K402" s="538"/>
      <c r="L402" s="538"/>
      <c r="M402" s="538"/>
      <c r="N402" s="538"/>
      <c r="O402" s="538"/>
      <c r="P402" s="538"/>
      <c r="Q402" s="538"/>
      <c r="R402" s="538"/>
      <c r="S402" s="538"/>
      <c r="T402" s="538"/>
      <c r="U402" s="538"/>
      <c r="V402" s="538"/>
      <c r="W402" s="538"/>
      <c r="X402" s="538"/>
      <c r="Y402" s="538"/>
      <c r="Z402" s="538"/>
      <c r="AA402" s="538"/>
      <c r="AB402" s="538"/>
      <c r="AC402" s="538"/>
      <c r="AD402" s="538"/>
      <c r="AE402" s="538"/>
      <c r="AF402" s="538"/>
      <c r="AG402" s="538"/>
      <c r="AH402" s="538"/>
      <c r="AI402" s="538"/>
      <c r="AJ402" s="538"/>
      <c r="AK402" s="538"/>
      <c r="AL402" s="538"/>
      <c r="AM402" s="538"/>
      <c r="AN402" s="538"/>
      <c r="AO402" s="538"/>
      <c r="AP402" s="538"/>
      <c r="AQ402" s="538"/>
      <c r="AR402" s="538"/>
      <c r="AS402" s="538"/>
      <c r="AT402" s="538"/>
      <c r="AU402" s="538"/>
      <c r="AV402" s="538"/>
      <c r="AW402" s="538"/>
      <c r="AX402" s="538"/>
      <c r="AY402" s="538"/>
      <c r="AZ402" s="538"/>
      <c r="BA402" s="538"/>
      <c r="BB402" s="538"/>
      <c r="BC402" s="538"/>
      <c r="BD402" s="538"/>
      <c r="BE402" s="188"/>
      <c r="BF402" s="188"/>
    </row>
    <row r="403" spans="1:58" x14ac:dyDescent="0.25">
      <c r="C403" s="528"/>
      <c r="D403" s="539"/>
      <c r="E403" s="538"/>
      <c r="F403" s="538"/>
      <c r="G403" s="538"/>
      <c r="H403" s="538"/>
      <c r="I403" s="538"/>
      <c r="J403" s="538"/>
      <c r="K403" s="538"/>
      <c r="L403" s="538"/>
      <c r="M403" s="538"/>
      <c r="N403" s="538"/>
      <c r="O403" s="538"/>
      <c r="P403" s="538"/>
      <c r="Q403" s="538"/>
      <c r="R403" s="538"/>
      <c r="S403" s="538"/>
      <c r="T403" s="538"/>
      <c r="U403" s="538"/>
      <c r="V403" s="538"/>
      <c r="W403" s="538"/>
      <c r="X403" s="538"/>
      <c r="Y403" s="538"/>
      <c r="Z403" s="538"/>
      <c r="AA403" s="538"/>
      <c r="AB403" s="538"/>
      <c r="AC403" s="538"/>
      <c r="AD403" s="538"/>
      <c r="AE403" s="538"/>
      <c r="AF403" s="538"/>
      <c r="AG403" s="538"/>
      <c r="AH403" s="538"/>
      <c r="AI403" s="538"/>
      <c r="AJ403" s="538"/>
      <c r="AK403" s="538"/>
      <c r="AL403" s="538"/>
      <c r="AM403" s="538"/>
      <c r="AN403" s="538"/>
      <c r="AO403" s="538"/>
      <c r="AP403" s="538"/>
      <c r="AQ403" s="538"/>
      <c r="AR403" s="538"/>
      <c r="AS403" s="538"/>
      <c r="AT403" s="538"/>
      <c r="AU403" s="538"/>
      <c r="AV403" s="538"/>
      <c r="AW403" s="538"/>
      <c r="AX403" s="538"/>
      <c r="AY403" s="538"/>
      <c r="AZ403" s="538"/>
      <c r="BA403" s="538"/>
      <c r="BB403" s="538"/>
      <c r="BC403" s="538"/>
      <c r="BD403" s="538"/>
      <c r="BE403" s="188"/>
      <c r="BF403" s="188"/>
    </row>
    <row r="404" spans="1:58" x14ac:dyDescent="0.25">
      <c r="C404" s="22" t="s">
        <v>971</v>
      </c>
      <c r="D404" s="477" t="s">
        <v>972</v>
      </c>
    </row>
    <row r="405" spans="1:58" x14ac:dyDescent="0.25">
      <c r="C405" s="22" t="s">
        <v>991</v>
      </c>
      <c r="D405" s="477" t="s">
        <v>973</v>
      </c>
    </row>
    <row r="406" spans="1:58" x14ac:dyDescent="0.25">
      <c r="C406" s="22" t="s">
        <v>980</v>
      </c>
      <c r="D406" s="477" t="s">
        <v>974</v>
      </c>
    </row>
    <row r="407" spans="1:58" x14ac:dyDescent="0.25">
      <c r="C407" s="22" t="s">
        <v>992</v>
      </c>
      <c r="D407" s="477" t="s">
        <v>975</v>
      </c>
    </row>
    <row r="408" spans="1:58" x14ac:dyDescent="0.25">
      <c r="C408" s="22" t="s">
        <v>993</v>
      </c>
      <c r="D408" s="477" t="s">
        <v>976</v>
      </c>
    </row>
    <row r="409" spans="1:58" x14ac:dyDescent="0.25">
      <c r="C409" s="22" t="s">
        <v>994</v>
      </c>
      <c r="D409" s="477" t="s">
        <v>977</v>
      </c>
    </row>
    <row r="410" spans="1:58" x14ac:dyDescent="0.25">
      <c r="C410" s="22" t="s">
        <v>995</v>
      </c>
      <c r="D410" s="477" t="s">
        <v>999</v>
      </c>
    </row>
    <row r="411" spans="1:58" x14ac:dyDescent="0.25">
      <c r="C411" s="22" t="s">
        <v>996</v>
      </c>
      <c r="D411" s="477" t="s">
        <v>1000</v>
      </c>
    </row>
    <row r="412" spans="1:58" x14ac:dyDescent="0.25">
      <c r="C412" s="22" t="s">
        <v>997</v>
      </c>
      <c r="D412" s="477" t="s">
        <v>978</v>
      </c>
    </row>
    <row r="413" spans="1:58" x14ac:dyDescent="0.25">
      <c r="C413" s="22" t="s">
        <v>998</v>
      </c>
      <c r="D413" s="477" t="s">
        <v>979</v>
      </c>
    </row>
    <row r="416" spans="1:58" x14ac:dyDescent="0.25">
      <c r="A416" s="41">
        <v>3045</v>
      </c>
      <c r="B416" s="540" t="s">
        <v>1246</v>
      </c>
      <c r="C416" s="41" t="s">
        <v>1233</v>
      </c>
      <c r="D416" s="539" t="s">
        <v>1449</v>
      </c>
      <c r="E416" s="538"/>
      <c r="F416" s="538"/>
      <c r="G416" s="538"/>
      <c r="H416" s="538"/>
      <c r="I416" s="538"/>
      <c r="J416" s="538"/>
      <c r="K416" s="538"/>
      <c r="L416" s="538"/>
      <c r="M416" s="538"/>
      <c r="N416" s="538"/>
      <c r="O416" s="538"/>
      <c r="P416" s="538"/>
      <c r="Q416" s="538"/>
      <c r="R416" s="538"/>
      <c r="S416" s="538"/>
      <c r="T416" s="538"/>
      <c r="U416" s="538"/>
      <c r="V416" s="538"/>
      <c r="W416" s="538"/>
      <c r="X416" s="538"/>
      <c r="Y416" s="538"/>
      <c r="Z416" s="538"/>
      <c r="AA416" s="538"/>
      <c r="AB416" s="538"/>
      <c r="AC416" s="538"/>
      <c r="AD416" s="538"/>
      <c r="AE416" s="538"/>
      <c r="AF416" s="538"/>
      <c r="AG416" s="538"/>
      <c r="AH416" s="538"/>
      <c r="AI416" s="538"/>
      <c r="AJ416" s="538"/>
      <c r="AK416" s="538"/>
      <c r="AL416" s="538"/>
      <c r="AM416" s="538"/>
      <c r="AN416" s="538"/>
      <c r="AO416" s="538"/>
      <c r="AP416" s="538"/>
      <c r="AQ416" s="538"/>
      <c r="AR416" s="538"/>
      <c r="AS416" s="538"/>
      <c r="AT416" s="538"/>
      <c r="AU416" s="538"/>
      <c r="AV416" s="538"/>
      <c r="AW416" s="538"/>
      <c r="AX416" s="538"/>
      <c r="AY416" s="538"/>
      <c r="AZ416" s="538"/>
      <c r="BA416" s="538"/>
      <c r="BB416" s="538"/>
      <c r="BC416" s="538"/>
      <c r="BD416" s="538"/>
    </row>
    <row r="417" spans="1:48" x14ac:dyDescent="0.25">
      <c r="A417" s="41">
        <v>3046</v>
      </c>
      <c r="B417" s="540" t="s">
        <v>1247</v>
      </c>
      <c r="C417" s="41" t="s">
        <v>1234</v>
      </c>
      <c r="D417" s="539" t="s">
        <v>1235</v>
      </c>
      <c r="E417" s="538"/>
      <c r="F417" s="538"/>
      <c r="G417" s="538"/>
      <c r="H417" s="538"/>
      <c r="I417" s="538"/>
      <c r="J417" s="538"/>
      <c r="K417" s="538"/>
      <c r="L417" s="538"/>
      <c r="M417" s="538"/>
      <c r="N417" s="538"/>
      <c r="O417" s="538"/>
      <c r="P417" s="538"/>
      <c r="Q417" s="538"/>
      <c r="R417" s="538"/>
      <c r="S417" s="538"/>
      <c r="T417" s="538"/>
      <c r="U417" s="538"/>
      <c r="V417" s="538"/>
      <c r="W417" s="538"/>
      <c r="X417" s="538"/>
      <c r="Y417" s="538"/>
      <c r="Z417" s="538"/>
      <c r="AA417" s="538"/>
      <c r="AB417" s="538"/>
      <c r="AC417" s="538"/>
      <c r="AD417" s="538"/>
      <c r="AE417" s="538"/>
      <c r="AF417" s="538"/>
      <c r="AG417" s="538"/>
      <c r="AH417" s="538"/>
      <c r="AI417" s="538"/>
      <c r="AJ417" s="538"/>
      <c r="AK417" s="538"/>
      <c r="AL417" s="538"/>
      <c r="AM417" s="538"/>
      <c r="AN417" s="538"/>
      <c r="AO417" s="538"/>
      <c r="AP417" s="538"/>
      <c r="AQ417" s="538"/>
      <c r="AR417" s="538"/>
      <c r="AS417" s="538"/>
      <c r="AT417" s="538"/>
      <c r="AU417" s="538"/>
      <c r="AV417" s="538"/>
    </row>
    <row r="418" spans="1:48" x14ac:dyDescent="0.25">
      <c r="A418" s="41">
        <v>3047</v>
      </c>
      <c r="B418" s="540" t="s">
        <v>1248</v>
      </c>
      <c r="C418" s="41" t="s">
        <v>1236</v>
      </c>
      <c r="D418" s="539" t="s">
        <v>1450</v>
      </c>
    </row>
    <row r="419" spans="1:48" x14ac:dyDescent="0.25">
      <c r="A419" s="41">
        <v>3048</v>
      </c>
      <c r="B419" s="540" t="s">
        <v>1249</v>
      </c>
      <c r="C419" s="41" t="s">
        <v>1237</v>
      </c>
      <c r="D419" s="539" t="s">
        <v>1451</v>
      </c>
    </row>
    <row r="420" spans="1:48" x14ac:dyDescent="0.25">
      <c r="A420" s="41">
        <v>3081</v>
      </c>
      <c r="B420" s="540" t="s">
        <v>1250</v>
      </c>
      <c r="C420" s="41" t="s">
        <v>1238</v>
      </c>
      <c r="D420" s="539" t="s">
        <v>1452</v>
      </c>
    </row>
    <row r="421" spans="1:48" x14ac:dyDescent="0.25">
      <c r="A421" s="41">
        <v>3082</v>
      </c>
      <c r="B421" s="540" t="s">
        <v>1251</v>
      </c>
      <c r="C421" s="41" t="s">
        <v>1239</v>
      </c>
      <c r="D421" s="539" t="s">
        <v>1452</v>
      </c>
    </row>
    <row r="422" spans="1:48" x14ac:dyDescent="0.25">
      <c r="A422" s="41">
        <v>3083</v>
      </c>
      <c r="B422" s="540" t="s">
        <v>1252</v>
      </c>
      <c r="C422" s="41" t="s">
        <v>1240</v>
      </c>
      <c r="D422" s="539" t="s">
        <v>1453</v>
      </c>
    </row>
    <row r="423" spans="1:48" x14ac:dyDescent="0.25">
      <c r="A423" s="41">
        <v>3084</v>
      </c>
      <c r="B423" s="540" t="s">
        <v>1253</v>
      </c>
      <c r="C423" s="41" t="s">
        <v>1241</v>
      </c>
      <c r="D423" s="539" t="s">
        <v>1453</v>
      </c>
    </row>
    <row r="424" spans="1:48" x14ac:dyDescent="0.25">
      <c r="A424" s="41">
        <v>3077</v>
      </c>
      <c r="B424" s="540" t="s">
        <v>1254</v>
      </c>
      <c r="C424" s="41" t="s">
        <v>1242</v>
      </c>
      <c r="D424" s="539" t="s">
        <v>1454</v>
      </c>
    </row>
    <row r="425" spans="1:48" x14ac:dyDescent="0.25">
      <c r="A425" s="41">
        <v>3078</v>
      </c>
      <c r="B425" s="540" t="s">
        <v>1255</v>
      </c>
      <c r="C425" s="41" t="s">
        <v>1243</v>
      </c>
      <c r="D425" s="539" t="s">
        <v>1454</v>
      </c>
    </row>
    <row r="426" spans="1:48" x14ac:dyDescent="0.25">
      <c r="A426" s="41">
        <v>3079</v>
      </c>
      <c r="B426" s="540" t="s">
        <v>1256</v>
      </c>
      <c r="C426" s="41" t="s">
        <v>1244</v>
      </c>
      <c r="D426" s="539" t="s">
        <v>1455</v>
      </c>
    </row>
    <row r="427" spans="1:48" x14ac:dyDescent="0.25">
      <c r="A427" s="41">
        <v>3080</v>
      </c>
      <c r="B427" s="540" t="s">
        <v>1257</v>
      </c>
      <c r="C427" s="41" t="s">
        <v>1245</v>
      </c>
      <c r="D427" s="539" t="s">
        <v>1455</v>
      </c>
    </row>
    <row r="429" spans="1:48" x14ac:dyDescent="0.25">
      <c r="C429" s="41">
        <v>1070</v>
      </c>
      <c r="D429" s="42" t="s">
        <v>253</v>
      </c>
    </row>
    <row r="430" spans="1:48" x14ac:dyDescent="0.25">
      <c r="C430" s="40">
        <v>1071</v>
      </c>
      <c r="D430" s="39" t="s">
        <v>253</v>
      </c>
    </row>
  </sheetData>
  <mergeCells count="2">
    <mergeCell ref="V116:V117"/>
    <mergeCell ref="Y118:Y119"/>
  </mergeCells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G52"/>
  <sheetViews>
    <sheetView view="pageLayout" topLeftCell="F31" zoomScale="85" zoomScaleNormal="100" zoomScalePageLayoutView="85" workbookViewId="0">
      <selection activeCell="T12" sqref="T12"/>
    </sheetView>
  </sheetViews>
  <sheetFormatPr defaultRowHeight="15.75" x14ac:dyDescent="0.25"/>
  <cols>
    <col min="1" max="1" width="14.7109375" customWidth="1"/>
    <col min="2" max="2" width="16.42578125" style="452" customWidth="1"/>
    <col min="3" max="3" width="9.140625" style="542"/>
    <col min="4" max="4" width="12.140625" style="542" customWidth="1"/>
    <col min="5" max="14" width="9.140625" style="542"/>
    <col min="15" max="15" width="9.85546875" style="542" customWidth="1"/>
    <col min="16" max="16" width="10.28515625" style="542" customWidth="1"/>
    <col min="17" max="17" width="16.140625" customWidth="1"/>
    <col min="18" max="18" width="16" style="452" customWidth="1"/>
    <col min="19" max="24" width="9.140625" style="562"/>
    <col min="27" max="27" width="16" style="372" customWidth="1"/>
    <col min="28" max="28" width="9.140625" style="562"/>
    <col min="32" max="32" width="1.42578125" customWidth="1"/>
  </cols>
  <sheetData>
    <row r="1" spans="1:33" s="592" customFormat="1" ht="36.75" customHeight="1" x14ac:dyDescent="0.25">
      <c r="A1" s="642" t="s">
        <v>654</v>
      </c>
      <c r="B1" s="641" t="s">
        <v>1286</v>
      </c>
      <c r="D1" s="593" t="s">
        <v>1333</v>
      </c>
      <c r="F1" s="594"/>
      <c r="G1" s="584">
        <f>SUM(C21+D21+E21+F21+G21+H21+I21+J21+K21+L21+M21+N21+O21+P21)</f>
        <v>149</v>
      </c>
      <c r="I1" s="593"/>
      <c r="J1" s="1355" t="s">
        <v>1368</v>
      </c>
      <c r="K1" s="1356"/>
      <c r="L1" s="1356"/>
      <c r="M1" s="1356"/>
      <c r="N1" s="1356"/>
      <c r="O1" s="1357"/>
      <c r="P1" s="584"/>
      <c r="Q1" s="639" t="s">
        <v>654</v>
      </c>
      <c r="R1" s="638" t="s">
        <v>22</v>
      </c>
      <c r="S1" s="597"/>
      <c r="T1" s="1353" t="s">
        <v>1337</v>
      </c>
      <c r="U1" s="1353"/>
      <c r="V1" s="1353"/>
      <c r="W1" s="1353"/>
      <c r="X1" s="1354"/>
      <c r="Y1" s="596">
        <f>SUM(S21+T21+U21+V21+W21+X21)</f>
        <v>122</v>
      </c>
      <c r="Z1" s="595"/>
      <c r="AA1" s="679" t="str">
        <f>J1</f>
        <v>WEEK-20 TU</v>
      </c>
      <c r="AB1" s="591"/>
    </row>
    <row r="2" spans="1:33" x14ac:dyDescent="0.25">
      <c r="A2" s="340" t="s">
        <v>1279</v>
      </c>
      <c r="C2" s="622"/>
      <c r="D2" s="551"/>
      <c r="E2" s="551"/>
      <c r="F2" s="629"/>
      <c r="H2" s="623"/>
      <c r="J2" s="622"/>
      <c r="L2" s="623"/>
      <c r="N2" s="623"/>
      <c r="P2" s="551"/>
      <c r="Q2" s="341"/>
      <c r="R2" s="571"/>
      <c r="S2" s="565"/>
      <c r="T2" s="577"/>
      <c r="U2" s="577"/>
      <c r="V2" s="565"/>
      <c r="W2" s="577"/>
      <c r="X2" s="565"/>
      <c r="Y2" s="343"/>
      <c r="Z2" s="277"/>
      <c r="AA2" s="598"/>
      <c r="AB2" s="565"/>
      <c r="AC2" s="342"/>
      <c r="AD2" s="342"/>
      <c r="AE2" s="342"/>
      <c r="AF2" s="342"/>
      <c r="AG2" s="277"/>
    </row>
    <row r="3" spans="1:33" ht="34.5" customHeight="1" x14ac:dyDescent="0.25">
      <c r="A3" s="546" t="s">
        <v>1295</v>
      </c>
      <c r="B3" s="544" t="s">
        <v>1280</v>
      </c>
      <c r="C3" s="546" t="s">
        <v>54</v>
      </c>
      <c r="D3" s="549" t="s">
        <v>73</v>
      </c>
      <c r="E3" s="549" t="s">
        <v>1288</v>
      </c>
      <c r="F3" s="548" t="s">
        <v>1296</v>
      </c>
      <c r="G3" s="545" t="s">
        <v>1330</v>
      </c>
      <c r="H3" s="549" t="s">
        <v>1298</v>
      </c>
      <c r="I3" s="545" t="s">
        <v>1299</v>
      </c>
      <c r="J3" s="549" t="s">
        <v>1300</v>
      </c>
      <c r="K3" s="545" t="s">
        <v>1301</v>
      </c>
      <c r="L3" s="549" t="s">
        <v>1302</v>
      </c>
      <c r="M3" s="545" t="s">
        <v>1303</v>
      </c>
      <c r="N3" s="549" t="s">
        <v>1304</v>
      </c>
      <c r="O3" s="545" t="s">
        <v>1305</v>
      </c>
      <c r="P3" s="546" t="s">
        <v>1306</v>
      </c>
      <c r="Q3" s="546" t="s">
        <v>1295</v>
      </c>
      <c r="R3" s="546" t="s">
        <v>1280</v>
      </c>
      <c r="S3" s="272" t="s">
        <v>54</v>
      </c>
      <c r="T3" s="570" t="s">
        <v>73</v>
      </c>
      <c r="U3" s="564" t="s">
        <v>1288</v>
      </c>
      <c r="V3" s="564" t="s">
        <v>1325</v>
      </c>
      <c r="W3" s="570" t="s">
        <v>1326</v>
      </c>
      <c r="X3" s="564" t="s">
        <v>1327</v>
      </c>
      <c r="Y3" s="549"/>
      <c r="Z3" s="549"/>
      <c r="AA3" s="599" t="s">
        <v>1341</v>
      </c>
      <c r="AB3" s="564"/>
      <c r="AC3" s="545"/>
      <c r="AD3" s="549"/>
      <c r="AE3" s="545"/>
      <c r="AF3" s="558"/>
      <c r="AG3" s="277" t="s">
        <v>958</v>
      </c>
    </row>
    <row r="4" spans="1:33" ht="27.95" customHeight="1" x14ac:dyDescent="0.25">
      <c r="A4" s="635" t="s">
        <v>1293</v>
      </c>
      <c r="B4" s="452" t="s">
        <v>1283</v>
      </c>
      <c r="C4" s="646"/>
      <c r="D4" s="646"/>
      <c r="E4" s="646">
        <v>2</v>
      </c>
      <c r="F4" s="653">
        <v>2</v>
      </c>
      <c r="G4" s="654"/>
      <c r="H4" s="646"/>
      <c r="I4" s="654"/>
      <c r="J4" s="646"/>
      <c r="K4" s="654"/>
      <c r="L4" s="646"/>
      <c r="M4" s="654"/>
      <c r="N4" s="646"/>
      <c r="O4" s="654"/>
      <c r="P4" s="646"/>
      <c r="Q4" s="636" t="s">
        <v>1293</v>
      </c>
      <c r="R4" s="573" t="s">
        <v>1283</v>
      </c>
      <c r="S4" s="635">
        <v>4</v>
      </c>
      <c r="T4" s="276"/>
      <c r="U4" s="635"/>
      <c r="V4" s="635"/>
      <c r="W4" s="276"/>
      <c r="X4" s="635"/>
      <c r="Y4" s="47"/>
      <c r="Z4" s="47" t="s">
        <v>928</v>
      </c>
      <c r="AA4" s="372" t="s">
        <v>1342</v>
      </c>
      <c r="AB4" s="567">
        <v>4</v>
      </c>
      <c r="AD4" s="47"/>
      <c r="AF4" s="27"/>
      <c r="AG4" s="47"/>
    </row>
    <row r="5" spans="1:33" ht="27.95" customHeight="1" x14ac:dyDescent="0.25">
      <c r="A5" s="277"/>
      <c r="B5" s="571" t="s">
        <v>1281</v>
      </c>
      <c r="C5" s="637">
        <v>6</v>
      </c>
      <c r="D5" s="637">
        <v>2</v>
      </c>
      <c r="E5" s="637">
        <v>8</v>
      </c>
      <c r="F5" s="655"/>
      <c r="G5" s="652">
        <v>4</v>
      </c>
      <c r="H5" s="637"/>
      <c r="I5" s="652"/>
      <c r="J5" s="637"/>
      <c r="K5" s="652"/>
      <c r="L5" s="637"/>
      <c r="M5" s="652"/>
      <c r="N5" s="637"/>
      <c r="O5" s="652"/>
      <c r="P5" s="637"/>
      <c r="Q5" s="277"/>
      <c r="R5" s="572" t="s">
        <v>1281</v>
      </c>
      <c r="S5" s="267"/>
      <c r="T5" s="649"/>
      <c r="U5" s="267">
        <v>2</v>
      </c>
      <c r="V5" s="267"/>
      <c r="W5" s="649">
        <v>2</v>
      </c>
      <c r="X5" s="267">
        <v>2</v>
      </c>
      <c r="Y5" s="277"/>
      <c r="Z5" s="277"/>
      <c r="AA5" s="598" t="s">
        <v>1343</v>
      </c>
      <c r="AB5" s="565">
        <v>6</v>
      </c>
      <c r="AC5" s="342"/>
      <c r="AD5" s="277"/>
      <c r="AE5" s="342"/>
      <c r="AF5" s="341"/>
      <c r="AG5" s="277"/>
    </row>
    <row r="6" spans="1:33" ht="27.95" customHeight="1" x14ac:dyDescent="0.25">
      <c r="A6" s="277"/>
      <c r="B6" s="620" t="s">
        <v>1350</v>
      </c>
      <c r="C6" s="637">
        <v>1</v>
      </c>
      <c r="D6" s="637"/>
      <c r="E6" s="637"/>
      <c r="F6" s="655"/>
      <c r="G6" s="652"/>
      <c r="H6" s="637"/>
      <c r="I6" s="652"/>
      <c r="J6" s="637"/>
      <c r="K6" s="652"/>
      <c r="L6" s="637"/>
      <c r="M6" s="652"/>
      <c r="N6" s="637"/>
      <c r="O6" s="652"/>
      <c r="P6" s="637"/>
      <c r="Q6" s="277"/>
      <c r="R6" s="572"/>
      <c r="S6" s="267"/>
      <c r="T6" s="649"/>
      <c r="U6" s="267"/>
      <c r="V6" s="267"/>
      <c r="W6" s="649"/>
      <c r="X6" s="267"/>
      <c r="Y6" s="277"/>
      <c r="Z6" s="277"/>
      <c r="AA6" s="598"/>
      <c r="AB6" s="565"/>
      <c r="AC6" s="342"/>
      <c r="AD6" s="277"/>
      <c r="AE6" s="342"/>
      <c r="AF6" s="341"/>
      <c r="AG6" s="277"/>
    </row>
    <row r="7" spans="1:33" ht="27.95" customHeight="1" x14ac:dyDescent="0.25">
      <c r="A7" s="47"/>
      <c r="B7" s="452" t="s">
        <v>1282</v>
      </c>
      <c r="C7" s="646">
        <v>2</v>
      </c>
      <c r="D7" s="646"/>
      <c r="E7" s="646">
        <v>2</v>
      </c>
      <c r="F7" s="653">
        <v>4</v>
      </c>
      <c r="G7" s="654"/>
      <c r="H7" s="646"/>
      <c r="I7" s="654"/>
      <c r="J7" s="646"/>
      <c r="K7" s="654">
        <v>2</v>
      </c>
      <c r="L7" s="646"/>
      <c r="M7" s="654"/>
      <c r="N7" s="646"/>
      <c r="O7" s="654"/>
      <c r="P7" s="646"/>
      <c r="Q7" s="277"/>
      <c r="R7" s="572" t="s">
        <v>1282</v>
      </c>
      <c r="S7" s="267">
        <v>9</v>
      </c>
      <c r="T7" s="649">
        <v>2</v>
      </c>
      <c r="U7" s="267">
        <v>4</v>
      </c>
      <c r="V7" s="267">
        <v>2</v>
      </c>
      <c r="W7" s="649">
        <v>2</v>
      </c>
      <c r="X7" s="267"/>
      <c r="Y7" s="277"/>
      <c r="Z7" s="277" t="s">
        <v>1294</v>
      </c>
      <c r="AA7" s="598" t="s">
        <v>1344</v>
      </c>
      <c r="AB7" s="565">
        <v>7</v>
      </c>
      <c r="AC7" s="342"/>
      <c r="AD7" s="277"/>
      <c r="AE7" s="342"/>
      <c r="AF7" s="341"/>
      <c r="AG7" s="277"/>
    </row>
    <row r="8" spans="1:33" ht="27.95" customHeight="1" x14ac:dyDescent="0.25">
      <c r="A8" s="277"/>
      <c r="B8" s="571" t="s">
        <v>1284</v>
      </c>
      <c r="C8" s="637"/>
      <c r="D8" s="637"/>
      <c r="E8" s="637">
        <v>2</v>
      </c>
      <c r="F8" s="655">
        <v>1</v>
      </c>
      <c r="G8" s="652">
        <v>2</v>
      </c>
      <c r="H8" s="637"/>
      <c r="I8" s="652"/>
      <c r="J8" s="637"/>
      <c r="K8" s="652"/>
      <c r="L8" s="637"/>
      <c r="M8" s="652"/>
      <c r="N8" s="637"/>
      <c r="O8" s="652"/>
      <c r="P8" s="637"/>
      <c r="Q8" s="47"/>
      <c r="R8" s="573" t="s">
        <v>1284</v>
      </c>
      <c r="S8" s="282">
        <v>8</v>
      </c>
      <c r="T8" s="650"/>
      <c r="U8" s="267"/>
      <c r="V8" s="282">
        <v>1</v>
      </c>
      <c r="W8" s="267"/>
      <c r="X8" s="282">
        <v>1</v>
      </c>
      <c r="Y8" s="547"/>
      <c r="Z8" s="277"/>
      <c r="AA8" s="600" t="s">
        <v>1345</v>
      </c>
      <c r="AB8" s="567">
        <v>7</v>
      </c>
      <c r="AD8" s="47"/>
      <c r="AF8" s="27"/>
      <c r="AG8" s="47"/>
    </row>
    <row r="9" spans="1:33" ht="27.95" customHeight="1" x14ac:dyDescent="0.25">
      <c r="A9" s="547"/>
      <c r="B9" s="586" t="s">
        <v>1353</v>
      </c>
      <c r="C9" s="637"/>
      <c r="D9" s="647"/>
      <c r="E9" s="647"/>
      <c r="F9" s="656"/>
      <c r="G9" s="657"/>
      <c r="H9" s="647"/>
      <c r="I9" s="657"/>
      <c r="J9" s="647"/>
      <c r="K9" s="657"/>
      <c r="L9" s="647"/>
      <c r="M9" s="657"/>
      <c r="N9" s="647"/>
      <c r="O9" s="657"/>
      <c r="P9" s="647"/>
      <c r="Q9" s="277"/>
      <c r="R9" s="572" t="s">
        <v>1354</v>
      </c>
      <c r="S9" s="267">
        <v>2</v>
      </c>
      <c r="T9" s="650"/>
      <c r="U9" s="648"/>
      <c r="V9" s="267"/>
      <c r="W9" s="276"/>
      <c r="X9" s="282"/>
      <c r="Y9" s="413"/>
      <c r="Z9" s="47"/>
      <c r="AA9" s="604" t="s">
        <v>1346</v>
      </c>
      <c r="AB9" s="568">
        <v>7</v>
      </c>
      <c r="AD9" s="47"/>
      <c r="AF9" s="27"/>
      <c r="AG9" s="47"/>
    </row>
    <row r="10" spans="1:33" ht="27.95" customHeight="1" x14ac:dyDescent="0.25">
      <c r="A10" s="547"/>
      <c r="B10" s="587" t="s">
        <v>1356</v>
      </c>
      <c r="C10" s="647"/>
      <c r="D10" s="647"/>
      <c r="E10" s="647"/>
      <c r="F10" s="656"/>
      <c r="G10" s="657"/>
      <c r="H10" s="647"/>
      <c r="I10" s="657"/>
      <c r="J10" s="647"/>
      <c r="K10" s="657"/>
      <c r="L10" s="647"/>
      <c r="M10" s="657"/>
      <c r="N10" s="647"/>
      <c r="O10" s="657"/>
      <c r="P10" s="647"/>
      <c r="Q10" s="277"/>
      <c r="R10" s="574" t="s">
        <v>1357</v>
      </c>
      <c r="S10" s="282">
        <v>2</v>
      </c>
      <c r="T10" s="650"/>
      <c r="U10" s="648"/>
      <c r="V10" s="267"/>
      <c r="W10" s="267"/>
      <c r="X10" s="282"/>
      <c r="Y10" s="413"/>
      <c r="Z10" s="277"/>
      <c r="AA10" s="605"/>
      <c r="AB10" s="565"/>
      <c r="AD10" s="47"/>
      <c r="AF10" s="27"/>
      <c r="AG10" s="47"/>
    </row>
    <row r="11" spans="1:33" ht="27.95" customHeight="1" x14ac:dyDescent="0.25">
      <c r="A11" s="547"/>
      <c r="B11" s="587" t="s">
        <v>1347</v>
      </c>
      <c r="C11" s="647"/>
      <c r="D11" s="647"/>
      <c r="E11" s="647"/>
      <c r="F11" s="656"/>
      <c r="G11" s="657"/>
      <c r="H11" s="647"/>
      <c r="I11" s="657"/>
      <c r="J11" s="647"/>
      <c r="K11" s="657"/>
      <c r="L11" s="647"/>
      <c r="M11" s="657">
        <v>4</v>
      </c>
      <c r="N11" s="647"/>
      <c r="O11" s="657"/>
      <c r="P11" s="647"/>
      <c r="Q11" s="547"/>
      <c r="R11" s="572" t="s">
        <v>1355</v>
      </c>
      <c r="S11" s="282"/>
      <c r="T11" s="650"/>
      <c r="U11" s="276"/>
      <c r="V11" s="282"/>
      <c r="W11" s="276"/>
      <c r="X11" s="282"/>
      <c r="Y11" s="413"/>
      <c r="Z11" s="47"/>
      <c r="AA11" s="606"/>
      <c r="AB11" s="565"/>
      <c r="AD11" s="47"/>
      <c r="AF11" s="27"/>
      <c r="AG11" s="47"/>
    </row>
    <row r="12" spans="1:33" ht="27.95" customHeight="1" x14ac:dyDescent="0.25">
      <c r="A12" s="547"/>
      <c r="B12" s="576" t="s">
        <v>1290</v>
      </c>
      <c r="C12" s="647"/>
      <c r="D12" s="647"/>
      <c r="E12" s="647"/>
      <c r="F12" s="656"/>
      <c r="G12" s="657"/>
      <c r="H12" s="647"/>
      <c r="I12" s="657"/>
      <c r="J12" s="647"/>
      <c r="K12" s="657"/>
      <c r="L12" s="647"/>
      <c r="M12" s="657"/>
      <c r="N12" s="647"/>
      <c r="O12" s="657"/>
      <c r="P12" s="647"/>
      <c r="Q12" s="277"/>
      <c r="R12" s="572" t="s">
        <v>1290</v>
      </c>
      <c r="S12" s="649"/>
      <c r="T12" s="267"/>
      <c r="U12" s="649"/>
      <c r="V12" s="267"/>
      <c r="W12" s="649"/>
      <c r="X12" s="267"/>
      <c r="Y12" s="342"/>
      <c r="Z12" s="277"/>
      <c r="AA12" s="607"/>
      <c r="AB12" s="563"/>
      <c r="AC12" s="342"/>
      <c r="AD12" s="277"/>
      <c r="AE12" s="342"/>
      <c r="AF12" s="341"/>
      <c r="AG12" s="277"/>
    </row>
    <row r="13" spans="1:33" ht="27.95" customHeight="1" x14ac:dyDescent="0.25">
      <c r="A13" s="47"/>
      <c r="B13" s="452" t="s">
        <v>1291</v>
      </c>
      <c r="C13" s="646"/>
      <c r="D13" s="646"/>
      <c r="E13" s="646"/>
      <c r="F13" s="653"/>
      <c r="G13" s="654"/>
      <c r="H13" s="646"/>
      <c r="I13" s="654"/>
      <c r="J13" s="646"/>
      <c r="K13" s="654"/>
      <c r="L13" s="646"/>
      <c r="M13" s="658"/>
      <c r="N13" s="646"/>
      <c r="O13" s="654"/>
      <c r="P13" s="646"/>
      <c r="Q13" s="47"/>
      <c r="R13" s="574" t="s">
        <v>1291</v>
      </c>
      <c r="S13" s="276"/>
      <c r="T13" s="635"/>
      <c r="U13" s="276"/>
      <c r="V13" s="635"/>
      <c r="W13" s="276"/>
      <c r="X13" s="635"/>
      <c r="Z13" s="47"/>
      <c r="AB13" s="569"/>
      <c r="AD13" s="547"/>
      <c r="AF13" s="203"/>
      <c r="AG13" s="547"/>
    </row>
    <row r="14" spans="1:33" ht="27.95" customHeight="1" x14ac:dyDescent="0.25">
      <c r="A14" s="277"/>
      <c r="B14" s="571" t="s">
        <v>1292</v>
      </c>
      <c r="C14" s="637"/>
      <c r="D14" s="637"/>
      <c r="E14" s="637">
        <v>3</v>
      </c>
      <c r="F14" s="655">
        <v>2</v>
      </c>
      <c r="G14" s="652">
        <v>2</v>
      </c>
      <c r="H14" s="637"/>
      <c r="I14" s="652"/>
      <c r="J14" s="637"/>
      <c r="K14" s="652">
        <v>2</v>
      </c>
      <c r="L14" s="637"/>
      <c r="M14" s="652"/>
      <c r="N14" s="637"/>
      <c r="O14" s="652"/>
      <c r="P14" s="637">
        <v>2</v>
      </c>
      <c r="Q14" s="277"/>
      <c r="R14" s="572" t="s">
        <v>1292</v>
      </c>
      <c r="S14" s="649"/>
      <c r="T14" s="267">
        <v>2</v>
      </c>
      <c r="U14" s="649"/>
      <c r="V14" s="267"/>
      <c r="W14" s="649">
        <v>2</v>
      </c>
      <c r="X14" s="267"/>
      <c r="Y14" s="342"/>
      <c r="Z14" s="277"/>
      <c r="AA14" s="598"/>
      <c r="AB14" s="565"/>
      <c r="AC14" s="342"/>
      <c r="AD14" s="277"/>
      <c r="AE14" s="342"/>
      <c r="AF14" s="277"/>
      <c r="AG14" s="277"/>
    </row>
    <row r="15" spans="1:33" ht="27.95" customHeight="1" x14ac:dyDescent="0.25">
      <c r="A15" s="547"/>
      <c r="B15" s="576" t="s">
        <v>1289</v>
      </c>
      <c r="C15" s="647"/>
      <c r="D15" s="647"/>
      <c r="E15" s="647">
        <v>2</v>
      </c>
      <c r="F15" s="656"/>
      <c r="G15" s="657"/>
      <c r="H15" s="647"/>
      <c r="I15" s="657"/>
      <c r="J15" s="647"/>
      <c r="K15" s="657"/>
      <c r="L15" s="647"/>
      <c r="M15" s="657"/>
      <c r="N15" s="647"/>
      <c r="O15" s="657"/>
      <c r="P15" s="647"/>
      <c r="Q15" s="47"/>
      <c r="R15" s="573" t="s">
        <v>1289</v>
      </c>
      <c r="S15" s="276">
        <v>1</v>
      </c>
      <c r="T15" s="635"/>
      <c r="U15" s="276"/>
      <c r="V15" s="635"/>
      <c r="W15" s="276"/>
      <c r="X15" s="635"/>
      <c r="Z15" s="547"/>
      <c r="AB15" s="567"/>
      <c r="AD15" s="47"/>
      <c r="AF15" s="47"/>
      <c r="AG15" s="47"/>
    </row>
    <row r="16" spans="1:33" ht="27.95" customHeight="1" x14ac:dyDescent="0.25">
      <c r="A16" s="47"/>
      <c r="B16" s="585" t="s">
        <v>1335</v>
      </c>
      <c r="C16" s="646"/>
      <c r="D16" s="646"/>
      <c r="E16" s="646"/>
      <c r="F16" s="653"/>
      <c r="G16" s="654"/>
      <c r="H16" s="646"/>
      <c r="I16" s="654"/>
      <c r="J16" s="647"/>
      <c r="K16" s="654"/>
      <c r="L16" s="646"/>
      <c r="M16" s="654"/>
      <c r="N16" s="646"/>
      <c r="O16" s="654"/>
      <c r="P16" s="646"/>
      <c r="Q16" s="277"/>
      <c r="R16" s="572" t="s">
        <v>1335</v>
      </c>
      <c r="S16" s="649">
        <v>1</v>
      </c>
      <c r="T16" s="267"/>
      <c r="U16" s="649"/>
      <c r="V16" s="267"/>
      <c r="W16" s="649"/>
      <c r="X16" s="267"/>
      <c r="Y16" s="342"/>
      <c r="Z16" s="277"/>
      <c r="AA16" s="598"/>
      <c r="AB16" s="565"/>
      <c r="AC16" s="342"/>
      <c r="AD16" s="277"/>
      <c r="AE16" s="342"/>
      <c r="AF16" s="277"/>
      <c r="AG16" s="277"/>
    </row>
    <row r="17" spans="1:33" ht="27.95" customHeight="1" x14ac:dyDescent="0.25">
      <c r="A17" s="267" t="s">
        <v>1294</v>
      </c>
      <c r="B17" s="571" t="s">
        <v>1285</v>
      </c>
      <c r="C17" s="637">
        <v>24</v>
      </c>
      <c r="D17" s="637"/>
      <c r="E17" s="637">
        <v>30</v>
      </c>
      <c r="F17" s="655">
        <v>12</v>
      </c>
      <c r="G17" s="652">
        <v>15</v>
      </c>
      <c r="H17" s="637"/>
      <c r="I17" s="652"/>
      <c r="J17" s="637"/>
      <c r="K17" s="652"/>
      <c r="L17" s="637"/>
      <c r="M17" s="652">
        <v>6</v>
      </c>
      <c r="N17" s="637"/>
      <c r="O17" s="652"/>
      <c r="P17" s="637"/>
      <c r="Q17" s="637" t="s">
        <v>1294</v>
      </c>
      <c r="R17" s="573" t="s">
        <v>1285</v>
      </c>
      <c r="S17" s="276">
        <v>36</v>
      </c>
      <c r="T17" s="635">
        <v>6</v>
      </c>
      <c r="U17" s="276">
        <v>12</v>
      </c>
      <c r="V17" s="635">
        <v>9</v>
      </c>
      <c r="W17" s="276"/>
      <c r="X17" s="635">
        <v>6</v>
      </c>
      <c r="Z17" s="47"/>
      <c r="AB17" s="567"/>
      <c r="AD17" s="47"/>
      <c r="AF17" s="47"/>
      <c r="AG17" s="47"/>
    </row>
    <row r="18" spans="1:33" ht="27.95" customHeight="1" x14ac:dyDescent="0.25">
      <c r="A18" s="277"/>
      <c r="B18" s="589" t="s">
        <v>1332</v>
      </c>
      <c r="C18" s="637">
        <v>3</v>
      </c>
      <c r="D18" s="652"/>
      <c r="E18" s="637"/>
      <c r="F18" s="652"/>
      <c r="G18" s="637"/>
      <c r="H18" s="637"/>
      <c r="I18" s="652"/>
      <c r="J18" s="637"/>
      <c r="K18" s="652"/>
      <c r="L18" s="637"/>
      <c r="M18" s="652"/>
      <c r="N18" s="637"/>
      <c r="O18" s="652"/>
      <c r="P18" s="637"/>
      <c r="Q18" s="277"/>
      <c r="R18" s="572" t="s">
        <v>1332</v>
      </c>
      <c r="S18" s="649">
        <v>3</v>
      </c>
      <c r="T18" s="267"/>
      <c r="U18" s="649"/>
      <c r="V18" s="267"/>
      <c r="W18" s="649"/>
      <c r="X18" s="267"/>
      <c r="Y18" s="342"/>
      <c r="Z18" s="277"/>
      <c r="AA18" s="598"/>
      <c r="AB18" s="565"/>
      <c r="AC18" s="342"/>
      <c r="AD18" s="277"/>
      <c r="AE18" s="342"/>
      <c r="AF18" s="277"/>
      <c r="AG18" s="277"/>
    </row>
    <row r="19" spans="1:33" ht="27.95" customHeight="1" x14ac:dyDescent="0.25">
      <c r="A19" s="277"/>
      <c r="B19" s="589" t="s">
        <v>1348</v>
      </c>
      <c r="C19" s="637"/>
      <c r="D19" s="652"/>
      <c r="E19" s="637"/>
      <c r="F19" s="652"/>
      <c r="G19" s="651"/>
      <c r="H19" s="637"/>
      <c r="I19" s="651"/>
      <c r="J19" s="637"/>
      <c r="K19" s="652"/>
      <c r="L19" s="637"/>
      <c r="M19" s="652">
        <v>2</v>
      </c>
      <c r="N19" s="637"/>
      <c r="O19" s="652"/>
      <c r="P19" s="637"/>
      <c r="Q19" s="277"/>
      <c r="R19" s="572" t="s">
        <v>1352</v>
      </c>
      <c r="S19" s="649"/>
      <c r="T19" s="267"/>
      <c r="U19" s="649"/>
      <c r="V19" s="267"/>
      <c r="W19" s="649"/>
      <c r="X19" s="267"/>
      <c r="Y19" s="342"/>
      <c r="Z19" s="277"/>
      <c r="AA19" s="598"/>
      <c r="AB19" s="565"/>
      <c r="AC19" s="342"/>
      <c r="AD19" s="277"/>
      <c r="AE19" s="342"/>
      <c r="AF19" s="277"/>
      <c r="AG19" s="277"/>
    </row>
    <row r="20" spans="1:33" ht="27.95" customHeight="1" x14ac:dyDescent="0.25">
      <c r="A20" s="277"/>
      <c r="B20" s="589" t="s">
        <v>1351</v>
      </c>
      <c r="C20" s="652"/>
      <c r="D20" s="637"/>
      <c r="E20" s="652"/>
      <c r="F20" s="637"/>
      <c r="G20" s="652"/>
      <c r="H20" s="637"/>
      <c r="I20" s="652"/>
      <c r="J20" s="637"/>
      <c r="K20" s="652"/>
      <c r="L20" s="637"/>
      <c r="M20" s="652"/>
      <c r="N20" s="637"/>
      <c r="O20" s="652"/>
      <c r="P20" s="637"/>
      <c r="Q20" s="277"/>
      <c r="R20" s="572" t="s">
        <v>1351</v>
      </c>
      <c r="S20" s="649">
        <v>1</v>
      </c>
      <c r="T20" s="267"/>
      <c r="U20" s="649"/>
      <c r="V20" s="267"/>
      <c r="W20" s="649"/>
      <c r="X20" s="267"/>
      <c r="Y20" s="342"/>
      <c r="Z20" s="277"/>
      <c r="AA20" s="598"/>
      <c r="AB20" s="565"/>
      <c r="AC20" s="342"/>
      <c r="AD20" s="277"/>
      <c r="AE20" s="342"/>
      <c r="AF20" s="277"/>
      <c r="AG20" s="277"/>
    </row>
    <row r="21" spans="1:33" ht="27.95" customHeight="1" x14ac:dyDescent="0.25">
      <c r="A21" s="637" t="s">
        <v>1358</v>
      </c>
      <c r="B21" s="589"/>
      <c r="C21" s="652">
        <f t="shared" ref="C21:P21" si="0">SUM(C4:C20)</f>
        <v>36</v>
      </c>
      <c r="D21" s="637">
        <f t="shared" si="0"/>
        <v>2</v>
      </c>
      <c r="E21" s="652">
        <f t="shared" si="0"/>
        <v>49</v>
      </c>
      <c r="F21" s="637">
        <f t="shared" si="0"/>
        <v>21</v>
      </c>
      <c r="G21" s="652">
        <f t="shared" si="0"/>
        <v>23</v>
      </c>
      <c r="H21" s="637"/>
      <c r="I21" s="652"/>
      <c r="J21" s="637"/>
      <c r="K21" s="652">
        <f t="shared" si="0"/>
        <v>4</v>
      </c>
      <c r="L21" s="637"/>
      <c r="M21" s="652">
        <f t="shared" si="0"/>
        <v>12</v>
      </c>
      <c r="N21" s="637"/>
      <c r="O21" s="652"/>
      <c r="P21" s="637">
        <f t="shared" si="0"/>
        <v>2</v>
      </c>
      <c r="Q21" s="637" t="s">
        <v>1358</v>
      </c>
      <c r="R21" s="572"/>
      <c r="S21" s="649">
        <f t="shared" ref="S21:X21" si="1">SUM(S4:S20)</f>
        <v>67</v>
      </c>
      <c r="T21" s="267">
        <f t="shared" si="1"/>
        <v>10</v>
      </c>
      <c r="U21" s="649">
        <f t="shared" si="1"/>
        <v>18</v>
      </c>
      <c r="V21" s="267">
        <f t="shared" si="1"/>
        <v>12</v>
      </c>
      <c r="W21" s="649">
        <f t="shared" si="1"/>
        <v>6</v>
      </c>
      <c r="X21" s="267">
        <f t="shared" si="1"/>
        <v>9</v>
      </c>
      <c r="Y21" s="342"/>
      <c r="Z21" s="277"/>
      <c r="AA21" s="598"/>
      <c r="AB21" s="565"/>
      <c r="AC21" s="342"/>
      <c r="AD21" s="277"/>
      <c r="AE21" s="342"/>
      <c r="AF21" s="277"/>
      <c r="AG21" s="277"/>
    </row>
    <row r="22" spans="1:33" s="43" customFormat="1" ht="27.95" customHeight="1" x14ac:dyDescent="0.25">
      <c r="A22" s="682"/>
      <c r="B22" s="683"/>
      <c r="C22" s="680" t="s">
        <v>1286</v>
      </c>
      <c r="D22" s="680"/>
      <c r="E22" s="681"/>
      <c r="F22" s="680"/>
      <c r="G22" s="680"/>
      <c r="H22" s="1358" t="str">
        <f>J1</f>
        <v>WEEK-20 TU</v>
      </c>
      <c r="I22" s="1359"/>
      <c r="J22" s="1359"/>
      <c r="K22" s="1360"/>
      <c r="L22" s="681"/>
      <c r="M22" s="680"/>
      <c r="N22" s="681"/>
      <c r="O22" s="680"/>
      <c r="P22" s="681"/>
      <c r="Q22" s="682"/>
      <c r="R22" s="683"/>
      <c r="S22" s="684" t="s">
        <v>22</v>
      </c>
      <c r="T22" s="685"/>
      <c r="U22" s="684"/>
      <c r="V22" s="1361" t="str">
        <f>J1</f>
        <v>WEEK-20 TU</v>
      </c>
      <c r="W22" s="1362"/>
      <c r="X22" s="1362"/>
      <c r="Y22" s="1362"/>
      <c r="Z22" s="1363"/>
      <c r="AA22" s="687"/>
      <c r="AB22" s="685"/>
      <c r="AC22" s="686"/>
      <c r="AD22" s="682"/>
      <c r="AE22" s="686"/>
      <c r="AF22" s="682"/>
      <c r="AG22" s="682"/>
    </row>
    <row r="23" spans="1:33" s="46" customFormat="1" ht="27.95" customHeight="1" x14ac:dyDescent="0.25">
      <c r="A23" s="640" t="s">
        <v>126</v>
      </c>
      <c r="B23" s="609" t="s">
        <v>1280</v>
      </c>
      <c r="C23" s="610" t="s">
        <v>54</v>
      </c>
      <c r="D23" s="611" t="s">
        <v>73</v>
      </c>
      <c r="E23" s="611" t="s">
        <v>1288</v>
      </c>
      <c r="F23" s="612" t="s">
        <v>1296</v>
      </c>
      <c r="G23" s="613" t="s">
        <v>1330</v>
      </c>
      <c r="H23" s="611" t="s">
        <v>1298</v>
      </c>
      <c r="I23" s="613" t="s">
        <v>1299</v>
      </c>
      <c r="J23" s="611" t="s">
        <v>1300</v>
      </c>
      <c r="K23" s="613" t="s">
        <v>1301</v>
      </c>
      <c r="L23" s="611" t="s">
        <v>1302</v>
      </c>
      <c r="M23" s="613" t="s">
        <v>1303</v>
      </c>
      <c r="N23" s="611" t="s">
        <v>1304</v>
      </c>
      <c r="O23" s="613" t="s">
        <v>1305</v>
      </c>
      <c r="P23" s="609" t="s">
        <v>1306</v>
      </c>
      <c r="Q23" s="640" t="s">
        <v>126</v>
      </c>
      <c r="R23" s="609" t="s">
        <v>1280</v>
      </c>
      <c r="S23" s="614" t="s">
        <v>54</v>
      </c>
      <c r="T23" s="615" t="s">
        <v>73</v>
      </c>
      <c r="U23" s="616" t="s">
        <v>1288</v>
      </c>
      <c r="V23" s="616" t="s">
        <v>1325</v>
      </c>
      <c r="W23" s="615" t="s">
        <v>1326</v>
      </c>
      <c r="X23" s="616" t="s">
        <v>1327</v>
      </c>
      <c r="Y23" s="611"/>
      <c r="Z23" s="611"/>
      <c r="AA23" s="617"/>
      <c r="AB23" s="618"/>
      <c r="AC23" s="619"/>
      <c r="AD23" s="608"/>
      <c r="AE23" s="619"/>
      <c r="AF23" s="608"/>
      <c r="AG23" s="608"/>
    </row>
    <row r="24" spans="1:33" ht="27.95" customHeight="1" x14ac:dyDescent="0.25">
      <c r="A24" s="277"/>
      <c r="B24" s="589" t="s">
        <v>1328</v>
      </c>
      <c r="C24" s="544"/>
      <c r="D24" s="546"/>
      <c r="E24" s="659">
        <v>1</v>
      </c>
      <c r="F24" s="660"/>
      <c r="G24" s="661"/>
      <c r="H24" s="546"/>
      <c r="I24" s="544"/>
      <c r="J24" s="546"/>
      <c r="K24" s="544"/>
      <c r="L24" s="546"/>
      <c r="M24" s="544"/>
      <c r="N24" s="546"/>
      <c r="O24" s="544"/>
      <c r="P24" s="546"/>
      <c r="Q24" s="547"/>
      <c r="R24" s="588" t="s">
        <v>1334</v>
      </c>
      <c r="S24" s="580"/>
      <c r="T24" s="569"/>
      <c r="U24" s="580"/>
      <c r="V24" s="569"/>
      <c r="W24" s="580">
        <v>1</v>
      </c>
      <c r="X24" s="569"/>
      <c r="Y24" s="413"/>
      <c r="Z24" s="547"/>
      <c r="AA24" s="601"/>
      <c r="AB24" s="569"/>
      <c r="AC24" s="413"/>
      <c r="AD24" s="547"/>
      <c r="AE24" s="413"/>
      <c r="AF24" s="547"/>
      <c r="AG24" s="547"/>
    </row>
    <row r="25" spans="1:33" ht="27.95" customHeight="1" x14ac:dyDescent="0.25">
      <c r="A25" s="277"/>
      <c r="B25" s="589" t="s">
        <v>1329</v>
      </c>
      <c r="C25" s="544"/>
      <c r="D25" s="546"/>
      <c r="E25" s="659">
        <v>1</v>
      </c>
      <c r="F25" s="660"/>
      <c r="G25" s="661"/>
      <c r="H25" s="623"/>
      <c r="I25" s="555"/>
      <c r="J25" s="623"/>
      <c r="K25" s="555"/>
      <c r="L25" s="623"/>
      <c r="M25" s="555"/>
      <c r="N25" s="623"/>
      <c r="O25" s="555"/>
      <c r="P25" s="623"/>
      <c r="Q25" s="277"/>
      <c r="R25" s="589" t="s">
        <v>1336</v>
      </c>
      <c r="S25" s="577"/>
      <c r="T25" s="565"/>
      <c r="U25" s="577"/>
      <c r="V25" s="565"/>
      <c r="W25" s="577">
        <v>1</v>
      </c>
      <c r="X25" s="565"/>
      <c r="Y25" s="342"/>
      <c r="Z25" s="277"/>
      <c r="AA25" s="598"/>
      <c r="AB25" s="565"/>
      <c r="AC25" s="342"/>
      <c r="AD25" s="277"/>
      <c r="AE25" s="342"/>
      <c r="AF25" s="277"/>
      <c r="AG25" s="277"/>
    </row>
    <row r="26" spans="1:33" ht="27.95" customHeight="1" x14ac:dyDescent="0.25">
      <c r="A26" s="547"/>
      <c r="B26" s="553" t="s">
        <v>1331</v>
      </c>
      <c r="D26" s="552"/>
      <c r="E26" s="662"/>
      <c r="F26" s="663"/>
      <c r="G26" s="662">
        <v>1</v>
      </c>
      <c r="H26" s="546"/>
      <c r="I26" s="544"/>
      <c r="J26" s="546"/>
      <c r="K26" s="544"/>
      <c r="L26" s="546"/>
      <c r="M26" s="544"/>
      <c r="N26" s="546"/>
      <c r="O26" s="544"/>
      <c r="P26" s="546"/>
      <c r="Q26" s="277"/>
      <c r="R26" s="572" t="s">
        <v>1329</v>
      </c>
      <c r="S26" s="577">
        <v>1</v>
      </c>
      <c r="T26" s="565"/>
      <c r="U26" s="577"/>
      <c r="V26" s="565"/>
      <c r="W26" s="577"/>
      <c r="X26" s="565"/>
      <c r="Y26" s="342"/>
      <c r="Z26" s="277"/>
      <c r="AA26" s="598"/>
      <c r="AB26" s="565"/>
      <c r="AC26" s="342"/>
      <c r="AD26" s="277"/>
      <c r="AE26" s="342"/>
      <c r="AF26" s="277"/>
      <c r="AG26" s="277"/>
    </row>
    <row r="27" spans="1:33" ht="27.95" customHeight="1" x14ac:dyDescent="0.25">
      <c r="A27" s="277"/>
      <c r="B27" s="590" t="s">
        <v>1349</v>
      </c>
      <c r="C27" s="546"/>
      <c r="D27" s="544"/>
      <c r="E27" s="660">
        <v>2</v>
      </c>
      <c r="F27" s="661"/>
      <c r="G27" s="664"/>
      <c r="H27" s="546"/>
      <c r="I27" s="544"/>
      <c r="J27" s="546"/>
      <c r="K27" s="544"/>
      <c r="L27" s="546"/>
      <c r="M27" s="544"/>
      <c r="N27" s="546"/>
      <c r="O27" s="544"/>
      <c r="P27" s="546"/>
      <c r="Q27" s="47"/>
      <c r="R27" s="575"/>
      <c r="T27" s="567"/>
      <c r="V27" s="567"/>
      <c r="X27" s="567"/>
      <c r="Z27" s="47"/>
      <c r="AB27" s="567"/>
      <c r="AD27" s="47"/>
      <c r="AF27" s="47"/>
      <c r="AG27" s="47"/>
    </row>
    <row r="28" spans="1:33" ht="27.95" customHeight="1" x14ac:dyDescent="0.25">
      <c r="A28" s="47"/>
      <c r="B28" s="621"/>
      <c r="C28" s="622"/>
      <c r="D28" s="626"/>
      <c r="E28" s="622"/>
      <c r="F28" s="630"/>
      <c r="G28" s="632"/>
      <c r="H28" s="623"/>
      <c r="I28" s="632"/>
      <c r="J28" s="622"/>
      <c r="K28" s="626"/>
      <c r="L28" s="622"/>
      <c r="M28" s="626"/>
      <c r="N28" s="622"/>
      <c r="O28" s="626"/>
      <c r="P28" s="622"/>
      <c r="Q28" s="277"/>
      <c r="R28" s="586"/>
      <c r="S28" s="577"/>
      <c r="T28" s="565"/>
      <c r="U28" s="577"/>
      <c r="V28" s="565"/>
      <c r="W28" s="577"/>
      <c r="X28" s="565"/>
      <c r="Y28" s="342"/>
      <c r="Z28" s="277"/>
      <c r="AA28" s="598"/>
      <c r="AB28" s="565"/>
      <c r="AC28" s="342"/>
      <c r="AD28" s="277"/>
      <c r="AE28" s="342"/>
      <c r="AF28" s="277"/>
      <c r="AG28" s="277"/>
    </row>
    <row r="29" spans="1:33" ht="27.95" customHeight="1" x14ac:dyDescent="0.25">
      <c r="A29" s="1118" t="s">
        <v>654</v>
      </c>
      <c r="B29" s="1120"/>
      <c r="C29" s="267" t="s">
        <v>1286</v>
      </c>
      <c r="D29" s="544"/>
      <c r="E29" s="546"/>
      <c r="F29" s="544"/>
      <c r="G29" s="558"/>
      <c r="H29" s="546"/>
      <c r="I29" s="544"/>
      <c r="J29" s="546"/>
      <c r="K29" s="544"/>
      <c r="L29" s="546"/>
      <c r="M29" s="544"/>
      <c r="N29" s="546"/>
      <c r="O29" s="544"/>
      <c r="P29" s="546"/>
      <c r="Q29" s="1118" t="s">
        <v>654</v>
      </c>
      <c r="R29" s="1120"/>
      <c r="S29" s="561" t="s">
        <v>1339</v>
      </c>
      <c r="T29" s="565"/>
      <c r="U29" s="577"/>
      <c r="V29" s="577"/>
      <c r="W29" s="577"/>
      <c r="X29" s="565"/>
      <c r="Y29" s="342"/>
      <c r="Z29" s="277"/>
      <c r="AA29" s="602"/>
      <c r="AB29" s="563"/>
      <c r="AC29" s="342"/>
      <c r="AD29" s="277"/>
      <c r="AE29" s="342"/>
      <c r="AF29" s="277"/>
      <c r="AG29" s="343"/>
    </row>
    <row r="30" spans="1:33" s="550" customFormat="1" ht="28.5" customHeight="1" x14ac:dyDescent="0.25">
      <c r="A30" s="1349" t="s">
        <v>1338</v>
      </c>
      <c r="B30" s="1350"/>
      <c r="C30" s="624" t="s">
        <v>110</v>
      </c>
      <c r="D30" s="627"/>
      <c r="E30" s="584" t="s">
        <v>1340</v>
      </c>
      <c r="F30" s="631"/>
      <c r="G30" s="633"/>
      <c r="H30" s="624">
        <f>SUM(C31*2+C32*2+C33*2+C34*2+C35*2+C36*2+C37*2+C38*2+C39*2+C40*2)</f>
        <v>46</v>
      </c>
      <c r="I30" s="631"/>
      <c r="J30" s="624"/>
      <c r="K30" s="631"/>
      <c r="L30" s="624"/>
      <c r="M30" s="631"/>
      <c r="N30" s="624"/>
      <c r="O30" s="631"/>
      <c r="P30" s="624"/>
      <c r="Q30" s="1351" t="s">
        <v>1338</v>
      </c>
      <c r="R30" s="1352"/>
      <c r="S30" s="584" t="s">
        <v>110</v>
      </c>
      <c r="T30" s="566"/>
      <c r="U30" s="584" t="s">
        <v>1340</v>
      </c>
      <c r="V30" s="581"/>
      <c r="W30" s="582"/>
      <c r="X30" s="583">
        <f>SUM(S31*2+S32*2+S33*2+S34*2+S35*2+S36*2+S37*2+S38*2+S39*2+S40*2)</f>
        <v>42</v>
      </c>
      <c r="Y30" s="556"/>
      <c r="Z30" s="560"/>
      <c r="AA30" s="556"/>
      <c r="AB30" s="583"/>
      <c r="AC30" s="556"/>
      <c r="AD30" s="560"/>
      <c r="AE30" s="556"/>
      <c r="AF30" s="560"/>
      <c r="AG30" s="557"/>
    </row>
    <row r="31" spans="1:33" ht="34.5" customHeight="1" x14ac:dyDescent="0.25">
      <c r="A31" s="666" t="s">
        <v>1370</v>
      </c>
      <c r="B31" s="675" t="s">
        <v>1369</v>
      </c>
      <c r="C31" s="267">
        <v>1</v>
      </c>
      <c r="D31" s="544"/>
      <c r="E31" s="546"/>
      <c r="F31" s="544"/>
      <c r="G31" s="558"/>
      <c r="H31" s="546"/>
      <c r="I31" s="544"/>
      <c r="J31" s="546"/>
      <c r="K31" s="544"/>
      <c r="L31" s="546"/>
      <c r="M31" s="544"/>
      <c r="N31" s="546"/>
      <c r="O31" s="544"/>
      <c r="P31" s="546"/>
      <c r="Q31" s="666" t="s">
        <v>1308</v>
      </c>
      <c r="R31" s="667" t="s">
        <v>1317</v>
      </c>
      <c r="S31" s="267">
        <v>2</v>
      </c>
      <c r="T31" s="565"/>
      <c r="U31" s="577"/>
      <c r="V31" s="565"/>
      <c r="W31" s="577"/>
      <c r="X31" s="565"/>
      <c r="Y31" s="342"/>
      <c r="Z31" s="277"/>
      <c r="AA31" s="598"/>
      <c r="AB31" s="565"/>
      <c r="AC31" s="342"/>
      <c r="AD31" s="277"/>
      <c r="AE31" s="342"/>
      <c r="AF31" s="277"/>
      <c r="AG31" s="343"/>
    </row>
    <row r="32" spans="1:33" ht="34.5" customHeight="1" x14ac:dyDescent="0.25">
      <c r="A32" s="671" t="s">
        <v>1372</v>
      </c>
      <c r="B32" s="676" t="s">
        <v>1371</v>
      </c>
      <c r="C32" s="635">
        <v>4</v>
      </c>
      <c r="E32" s="623"/>
      <c r="G32" s="554"/>
      <c r="H32" s="623"/>
      <c r="J32" s="551"/>
      <c r="L32" s="551"/>
      <c r="N32" s="551"/>
      <c r="P32" s="551"/>
      <c r="Q32" s="668" t="s">
        <v>1309</v>
      </c>
      <c r="R32" s="669" t="s">
        <v>1318</v>
      </c>
      <c r="S32" s="254">
        <v>4</v>
      </c>
      <c r="T32" s="567"/>
      <c r="U32" s="578"/>
      <c r="V32" s="567"/>
      <c r="W32" s="578"/>
      <c r="X32" s="567"/>
      <c r="Y32" s="1"/>
      <c r="Z32" s="47"/>
      <c r="AA32" s="603"/>
      <c r="AB32" s="567"/>
      <c r="AC32" s="1"/>
      <c r="AD32" s="47"/>
      <c r="AE32" s="1"/>
      <c r="AF32" s="47"/>
      <c r="AG32" s="175"/>
    </row>
    <row r="33" spans="1:33" ht="30.75" customHeight="1" x14ac:dyDescent="0.25">
      <c r="A33" s="666" t="s">
        <v>1310</v>
      </c>
      <c r="B33" s="675" t="s">
        <v>1373</v>
      </c>
      <c r="C33" s="267">
        <v>5</v>
      </c>
      <c r="D33" s="544"/>
      <c r="E33" s="546"/>
      <c r="F33" s="544"/>
      <c r="G33" s="546"/>
      <c r="H33" s="546"/>
      <c r="I33" s="546"/>
      <c r="J33" s="544"/>
      <c r="K33" s="546"/>
      <c r="L33" s="544"/>
      <c r="M33" s="546"/>
      <c r="N33" s="544"/>
      <c r="O33" s="546"/>
      <c r="P33" s="546"/>
      <c r="Q33" s="670" t="s">
        <v>1310</v>
      </c>
      <c r="R33" s="667" t="s">
        <v>1373</v>
      </c>
      <c r="S33" s="267">
        <v>1</v>
      </c>
      <c r="T33" s="568"/>
      <c r="U33" s="579"/>
      <c r="V33" s="568"/>
      <c r="W33" s="579"/>
      <c r="X33" s="568"/>
      <c r="Y33" s="412"/>
      <c r="Z33" s="340"/>
      <c r="AA33" s="604"/>
      <c r="AB33" s="568"/>
      <c r="AC33" s="412"/>
      <c r="AD33" s="340"/>
      <c r="AE33" s="412"/>
      <c r="AF33" s="340"/>
      <c r="AG33" s="338"/>
    </row>
    <row r="34" spans="1:33" ht="33.75" customHeight="1" x14ac:dyDescent="0.25">
      <c r="A34" s="671" t="s">
        <v>1375</v>
      </c>
      <c r="B34" s="676" t="s">
        <v>1374</v>
      </c>
      <c r="C34" s="282">
        <v>2</v>
      </c>
      <c r="E34" s="623"/>
      <c r="G34" s="623"/>
      <c r="H34" s="551"/>
      <c r="I34" s="623"/>
      <c r="K34" s="623"/>
      <c r="M34" s="623"/>
      <c r="O34" s="623"/>
      <c r="P34" s="623"/>
      <c r="Q34" s="666" t="s">
        <v>1311</v>
      </c>
      <c r="R34" s="667" t="s">
        <v>1320</v>
      </c>
      <c r="S34" s="267">
        <v>3</v>
      </c>
      <c r="T34" s="565"/>
      <c r="U34" s="577"/>
      <c r="V34" s="565"/>
      <c r="W34" s="577"/>
      <c r="X34" s="565"/>
      <c r="Y34" s="342"/>
      <c r="Z34" s="277"/>
      <c r="AA34" s="598"/>
      <c r="AB34" s="565"/>
      <c r="AC34" s="342"/>
      <c r="AD34" s="277"/>
      <c r="AE34" s="342"/>
      <c r="AF34" s="277"/>
      <c r="AG34" s="343"/>
    </row>
    <row r="35" spans="1:33" ht="29.25" customHeight="1" x14ac:dyDescent="0.25">
      <c r="A35" s="666" t="s">
        <v>1377</v>
      </c>
      <c r="B35" s="675" t="s">
        <v>1376</v>
      </c>
      <c r="C35" s="267">
        <v>4</v>
      </c>
      <c r="D35" s="544"/>
      <c r="E35" s="546"/>
      <c r="F35" s="544"/>
      <c r="G35" s="546"/>
      <c r="H35" s="546"/>
      <c r="I35" s="546"/>
      <c r="J35" s="544"/>
      <c r="K35" s="546"/>
      <c r="L35" s="544"/>
      <c r="M35" s="546"/>
      <c r="N35" s="544"/>
      <c r="O35" s="546"/>
      <c r="P35" s="546"/>
      <c r="Q35" s="671" t="s">
        <v>1377</v>
      </c>
      <c r="R35" s="672" t="s">
        <v>1376</v>
      </c>
      <c r="S35" s="635"/>
      <c r="T35" s="567"/>
      <c r="U35" s="578"/>
      <c r="V35" s="567"/>
      <c r="W35" s="578"/>
      <c r="X35" s="567"/>
      <c r="Y35" s="1"/>
      <c r="Z35" s="47"/>
      <c r="AA35" s="603"/>
      <c r="AB35" s="567"/>
      <c r="AC35" s="1"/>
      <c r="AD35" s="47"/>
      <c r="AE35" s="1"/>
      <c r="AF35" s="47"/>
      <c r="AG35" s="175"/>
    </row>
    <row r="36" spans="1:33" ht="33.75" customHeight="1" x14ac:dyDescent="0.25">
      <c r="A36" s="668" t="s">
        <v>1379</v>
      </c>
      <c r="B36" s="676" t="s">
        <v>1378</v>
      </c>
      <c r="C36" s="635">
        <v>2</v>
      </c>
      <c r="E36" s="623"/>
      <c r="G36" s="634"/>
      <c r="H36" s="623"/>
      <c r="I36" s="623"/>
      <c r="K36" s="623"/>
      <c r="M36" s="623"/>
      <c r="O36" s="623"/>
      <c r="P36" s="623"/>
      <c r="Q36" s="666" t="s">
        <v>1379</v>
      </c>
      <c r="R36" s="667" t="s">
        <v>1378</v>
      </c>
      <c r="S36" s="267">
        <v>4</v>
      </c>
      <c r="T36" s="565"/>
      <c r="U36" s="577"/>
      <c r="V36" s="565"/>
      <c r="W36" s="577"/>
      <c r="X36" s="565"/>
      <c r="Y36" s="342"/>
      <c r="Z36" s="277"/>
      <c r="AA36" s="598"/>
      <c r="AB36" s="565"/>
      <c r="AC36" s="342"/>
      <c r="AD36" s="277"/>
      <c r="AE36" s="342"/>
      <c r="AF36" s="277"/>
      <c r="AG36" s="343"/>
    </row>
    <row r="37" spans="1:33" ht="31.5" customHeight="1" x14ac:dyDescent="0.25">
      <c r="A37" s="666" t="s">
        <v>1381</v>
      </c>
      <c r="B37" s="675" t="s">
        <v>1380</v>
      </c>
      <c r="C37" s="267">
        <v>2</v>
      </c>
      <c r="D37" s="544"/>
      <c r="E37" s="546"/>
      <c r="F37" s="544"/>
      <c r="G37" s="546"/>
      <c r="H37" s="546"/>
      <c r="I37" s="546"/>
      <c r="J37" s="544"/>
      <c r="K37" s="546"/>
      <c r="L37" s="544"/>
      <c r="M37" s="546"/>
      <c r="N37" s="544"/>
      <c r="O37" s="546"/>
      <c r="P37" s="546"/>
      <c r="Q37" s="666" t="s">
        <v>1386</v>
      </c>
      <c r="R37" s="667" t="s">
        <v>1323</v>
      </c>
      <c r="S37" s="267">
        <v>3</v>
      </c>
      <c r="T37" s="565"/>
      <c r="U37" s="577"/>
      <c r="V37" s="565"/>
      <c r="W37" s="577"/>
      <c r="X37" s="565"/>
      <c r="Y37" s="342"/>
      <c r="Z37" s="277"/>
      <c r="AA37" s="598"/>
      <c r="AB37" s="565"/>
      <c r="AC37" s="342"/>
      <c r="AD37" s="277"/>
      <c r="AE37" s="342"/>
      <c r="AF37" s="277"/>
      <c r="AG37" s="343"/>
    </row>
    <row r="38" spans="1:33" ht="34.5" customHeight="1" x14ac:dyDescent="0.25">
      <c r="A38" s="666" t="s">
        <v>1315</v>
      </c>
      <c r="B38" s="675" t="s">
        <v>1324</v>
      </c>
      <c r="C38" s="267">
        <v>1</v>
      </c>
      <c r="D38" s="544"/>
      <c r="E38" s="546"/>
      <c r="F38" s="544"/>
      <c r="G38" s="546"/>
      <c r="H38" s="546"/>
      <c r="I38" s="546"/>
      <c r="J38" s="544"/>
      <c r="K38" s="546"/>
      <c r="L38" s="544"/>
      <c r="M38" s="546"/>
      <c r="N38" s="544"/>
      <c r="O38" s="546"/>
      <c r="P38" s="559"/>
      <c r="Q38" s="666" t="s">
        <v>1388</v>
      </c>
      <c r="R38" s="667" t="s">
        <v>1387</v>
      </c>
      <c r="S38" s="267">
        <v>1</v>
      </c>
      <c r="T38" s="565"/>
      <c r="U38" s="577"/>
      <c r="V38" s="565"/>
      <c r="W38" s="577"/>
      <c r="X38" s="565"/>
      <c r="Y38" s="342"/>
      <c r="Z38" s="277"/>
      <c r="AA38" s="598"/>
      <c r="AB38" s="565"/>
      <c r="AC38" s="342"/>
      <c r="AD38" s="277"/>
      <c r="AE38" s="342"/>
      <c r="AF38" s="277"/>
      <c r="AG38" s="343"/>
    </row>
    <row r="39" spans="1:33" ht="33" customHeight="1" x14ac:dyDescent="0.25">
      <c r="A39" s="677" t="s">
        <v>1383</v>
      </c>
      <c r="B39" s="678" t="s">
        <v>1382</v>
      </c>
      <c r="C39" s="665">
        <v>1</v>
      </c>
      <c r="D39" s="625"/>
      <c r="E39" s="625"/>
      <c r="F39" s="546"/>
      <c r="G39" s="559"/>
      <c r="H39" s="625"/>
      <c r="I39" s="546"/>
      <c r="J39" s="544"/>
      <c r="K39" s="546"/>
      <c r="L39" s="544"/>
      <c r="M39" s="546"/>
      <c r="N39" s="546"/>
      <c r="O39" s="559"/>
      <c r="P39" s="559"/>
      <c r="Q39" s="666" t="s">
        <v>1383</v>
      </c>
      <c r="R39" s="673" t="s">
        <v>1382</v>
      </c>
      <c r="S39" s="267">
        <v>1</v>
      </c>
      <c r="T39" s="565"/>
      <c r="U39" s="577"/>
      <c r="V39" s="565"/>
      <c r="W39" s="577"/>
      <c r="X39" s="565"/>
      <c r="Y39" s="342"/>
      <c r="Z39" s="277"/>
      <c r="AA39" s="598"/>
      <c r="AB39" s="565"/>
      <c r="AC39" s="342"/>
      <c r="AD39" s="277"/>
      <c r="AE39" s="342"/>
      <c r="AF39" s="277"/>
      <c r="AG39" s="343"/>
    </row>
    <row r="40" spans="1:33" ht="34.5" customHeight="1" x14ac:dyDescent="0.25">
      <c r="A40" s="677" t="s">
        <v>1385</v>
      </c>
      <c r="B40" s="643" t="s">
        <v>1384</v>
      </c>
      <c r="C40" s="267">
        <v>1</v>
      </c>
      <c r="D40" s="625"/>
      <c r="E40" s="628"/>
      <c r="F40" s="546"/>
      <c r="G40" s="559"/>
      <c r="H40" s="546"/>
      <c r="I40" s="546"/>
      <c r="J40" s="546"/>
      <c r="K40" s="559"/>
      <c r="L40" s="559"/>
      <c r="M40" s="559"/>
      <c r="N40" s="559"/>
      <c r="O40" s="559"/>
      <c r="P40" s="559">
        <f>SUM(C31:C40)</f>
        <v>23</v>
      </c>
      <c r="Q40" s="272" t="s">
        <v>1390</v>
      </c>
      <c r="R40" s="674" t="s">
        <v>1389</v>
      </c>
      <c r="S40" s="650">
        <v>2</v>
      </c>
      <c r="T40" s="564"/>
      <c r="U40" s="570"/>
      <c r="V40" s="564"/>
      <c r="W40" s="570"/>
      <c r="X40" s="564"/>
      <c r="Y40" s="342"/>
      <c r="Z40" s="277"/>
      <c r="AA40" s="598"/>
      <c r="AB40" s="565"/>
      <c r="AC40" s="342"/>
      <c r="AD40" s="277">
        <f>SUM(S31:S40)</f>
        <v>21</v>
      </c>
      <c r="AE40" s="342"/>
      <c r="AF40" s="277"/>
      <c r="AG40" s="343"/>
    </row>
    <row r="41" spans="1:33" ht="25.5" customHeight="1" x14ac:dyDescent="0.25"/>
    <row r="42" spans="1:33" ht="25.5" customHeight="1" x14ac:dyDescent="0.25">
      <c r="A42" s="542"/>
      <c r="H42" s="543"/>
      <c r="I42" s="543"/>
      <c r="J42" s="543"/>
      <c r="K42" s="543"/>
      <c r="L42" s="543"/>
      <c r="M42" s="543"/>
      <c r="N42" s="543"/>
      <c r="O42" s="543"/>
    </row>
    <row r="52" spans="2:4" x14ac:dyDescent="0.25">
      <c r="B52" s="644"/>
      <c r="D52" s="645"/>
    </row>
  </sheetData>
  <mergeCells count="8">
    <mergeCell ref="A30:B30"/>
    <mergeCell ref="Q30:R30"/>
    <mergeCell ref="Q29:R29"/>
    <mergeCell ref="A29:B29"/>
    <mergeCell ref="T1:X1"/>
    <mergeCell ref="J1:O1"/>
    <mergeCell ref="H22:K22"/>
    <mergeCell ref="V22:Z22"/>
  </mergeCells>
  <printOptions gridLines="1"/>
  <pageMargins left="0.35433070866141736" right="0.27559055118110237" top="0.20833333333333334" bottom="0.11811023622047245" header="0.31496062992125984" footer="0.31496062992125984"/>
  <pageSetup paperSize="5" orientation="landscape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Q22"/>
  <sheetViews>
    <sheetView view="pageLayout" zoomScaleNormal="100" workbookViewId="0">
      <selection activeCell="F1" sqref="F1:F1048576"/>
    </sheetView>
  </sheetViews>
  <sheetFormatPr defaultRowHeight="15" x14ac:dyDescent="0.25"/>
  <cols>
    <col min="1" max="1" width="4.5703125" customWidth="1"/>
    <col min="4" max="4" width="12.5703125" customWidth="1"/>
    <col min="5" max="5" width="13.140625" customWidth="1"/>
    <col min="6" max="6" width="13.7109375" customWidth="1"/>
  </cols>
  <sheetData>
    <row r="2" spans="1:17" x14ac:dyDescent="0.25">
      <c r="A2" t="s">
        <v>654</v>
      </c>
      <c r="B2" t="s">
        <v>1286</v>
      </c>
      <c r="D2" t="s">
        <v>1287</v>
      </c>
    </row>
    <row r="3" spans="1:17" x14ac:dyDescent="0.25">
      <c r="A3" t="s">
        <v>1279</v>
      </c>
    </row>
    <row r="4" spans="1:17" ht="30" x14ac:dyDescent="0.25">
      <c r="A4" s="542" t="s">
        <v>1295</v>
      </c>
      <c r="B4" s="542" t="s">
        <v>1280</v>
      </c>
      <c r="C4" s="542" t="s">
        <v>110</v>
      </c>
      <c r="D4" s="542" t="s">
        <v>54</v>
      </c>
      <c r="E4" s="543" t="s">
        <v>73</v>
      </c>
      <c r="F4" s="543" t="s">
        <v>1288</v>
      </c>
      <c r="G4" s="543" t="s">
        <v>1296</v>
      </c>
      <c r="H4" s="543" t="s">
        <v>1297</v>
      </c>
      <c r="I4" s="543" t="s">
        <v>1298</v>
      </c>
      <c r="J4" s="543" t="s">
        <v>1299</v>
      </c>
      <c r="K4" s="543" t="s">
        <v>1300</v>
      </c>
      <c r="L4" s="543" t="s">
        <v>1301</v>
      </c>
      <c r="M4" s="543" t="s">
        <v>1302</v>
      </c>
      <c r="N4" s="543" t="s">
        <v>1303</v>
      </c>
      <c r="O4" s="543" t="s">
        <v>1304</v>
      </c>
      <c r="P4" s="543" t="s">
        <v>1305</v>
      </c>
      <c r="Q4" s="542" t="s">
        <v>1306</v>
      </c>
    </row>
    <row r="5" spans="1:17" x14ac:dyDescent="0.25">
      <c r="A5" t="s">
        <v>1293</v>
      </c>
      <c r="B5" t="s">
        <v>1283</v>
      </c>
      <c r="D5" t="s">
        <v>1283</v>
      </c>
      <c r="E5" t="s">
        <v>1281</v>
      </c>
      <c r="F5" t="s">
        <v>1282</v>
      </c>
      <c r="G5" t="s">
        <v>1284</v>
      </c>
      <c r="H5" t="s">
        <v>1290</v>
      </c>
      <c r="I5" t="s">
        <v>1291</v>
      </c>
      <c r="J5" t="s">
        <v>1292</v>
      </c>
      <c r="K5" t="s">
        <v>1289</v>
      </c>
      <c r="L5" t="s">
        <v>1285</v>
      </c>
    </row>
    <row r="6" spans="1:17" x14ac:dyDescent="0.25">
      <c r="B6" t="s">
        <v>1281</v>
      </c>
      <c r="D6">
        <v>10</v>
      </c>
    </row>
    <row r="7" spans="1:17" x14ac:dyDescent="0.25">
      <c r="B7" t="s">
        <v>1282</v>
      </c>
    </row>
    <row r="8" spans="1:17" x14ac:dyDescent="0.25">
      <c r="B8" t="s">
        <v>1284</v>
      </c>
    </row>
    <row r="9" spans="1:17" x14ac:dyDescent="0.25">
      <c r="B9" t="s">
        <v>1290</v>
      </c>
    </row>
    <row r="10" spans="1:17" x14ac:dyDescent="0.25">
      <c r="B10" t="s">
        <v>1291</v>
      </c>
    </row>
    <row r="11" spans="1:17" x14ac:dyDescent="0.25">
      <c r="B11" t="s">
        <v>1292</v>
      </c>
    </row>
    <row r="12" spans="1:17" x14ac:dyDescent="0.25">
      <c r="B12" t="s">
        <v>1289</v>
      </c>
    </row>
    <row r="13" spans="1:17" x14ac:dyDescent="0.25">
      <c r="A13" t="s">
        <v>1294</v>
      </c>
      <c r="B13" t="s">
        <v>1285</v>
      </c>
    </row>
    <row r="14" spans="1:17" x14ac:dyDescent="0.25">
      <c r="B14" s="43" t="s">
        <v>1307</v>
      </c>
      <c r="C14" s="223" t="s">
        <v>110</v>
      </c>
      <c r="E14" s="541" t="s">
        <v>1316</v>
      </c>
      <c r="F14" s="223" t="s">
        <v>110</v>
      </c>
    </row>
    <row r="15" spans="1:17" x14ac:dyDescent="0.25">
      <c r="B15" t="s">
        <v>1308</v>
      </c>
      <c r="E15" t="s">
        <v>1317</v>
      </c>
    </row>
    <row r="16" spans="1:17" x14ac:dyDescent="0.25">
      <c r="B16" t="s">
        <v>1309</v>
      </c>
      <c r="E16" t="s">
        <v>1318</v>
      </c>
    </row>
    <row r="17" spans="2:5" x14ac:dyDescent="0.25">
      <c r="B17" t="s">
        <v>1310</v>
      </c>
      <c r="E17" t="s">
        <v>1319</v>
      </c>
    </row>
    <row r="18" spans="2:5" x14ac:dyDescent="0.25">
      <c r="B18" t="s">
        <v>1311</v>
      </c>
      <c r="E18" t="s">
        <v>1320</v>
      </c>
    </row>
    <row r="19" spans="2:5" x14ac:dyDescent="0.25">
      <c r="B19" t="s">
        <v>1312</v>
      </c>
      <c r="E19" t="s">
        <v>1321</v>
      </c>
    </row>
    <row r="20" spans="2:5" x14ac:dyDescent="0.25">
      <c r="B20" t="s">
        <v>1313</v>
      </c>
      <c r="E20" t="s">
        <v>1322</v>
      </c>
    </row>
    <row r="21" spans="2:5" x14ac:dyDescent="0.25">
      <c r="B21" t="s">
        <v>1314</v>
      </c>
      <c r="E21" t="s">
        <v>1323</v>
      </c>
    </row>
    <row r="22" spans="2:5" x14ac:dyDescent="0.25">
      <c r="B22" t="s">
        <v>1315</v>
      </c>
      <c r="E22" t="s">
        <v>1324</v>
      </c>
    </row>
  </sheetData>
  <pageMargins left="0.30208333333333331" right="0.7" top="0.75" bottom="0.75" header="0.3" footer="0.3"/>
  <pageSetup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85"/>
  <sheetViews>
    <sheetView showWhiteSpace="0" view="pageLayout" zoomScale="60" zoomScalePageLayoutView="60" workbookViewId="0">
      <selection activeCell="I9" sqref="I9"/>
    </sheetView>
  </sheetViews>
  <sheetFormatPr defaultColWidth="9.140625" defaultRowHeight="15" x14ac:dyDescent="0.25"/>
  <cols>
    <col min="1" max="1" width="16.140625" customWidth="1"/>
    <col min="2" max="2" width="13.140625" customWidth="1"/>
    <col min="3" max="3" width="11.140625" customWidth="1"/>
    <col min="4" max="5" width="9.140625" customWidth="1"/>
    <col min="6" max="6" width="17.7109375" customWidth="1"/>
    <col min="7" max="7" width="9.140625" customWidth="1"/>
    <col min="8" max="8" width="10.42578125" customWidth="1"/>
    <col min="11" max="11" width="9.140625" customWidth="1"/>
    <col min="12" max="12" width="12.42578125" customWidth="1"/>
    <col min="13" max="13" width="17.5703125" customWidth="1"/>
    <col min="14" max="14" width="16.28515625" customWidth="1"/>
    <col min="15" max="15" width="14.42578125" customWidth="1"/>
  </cols>
  <sheetData>
    <row r="1" spans="1:10" ht="21.2" customHeight="1" x14ac:dyDescent="0.35">
      <c r="A1" s="348" t="s">
        <v>653</v>
      </c>
      <c r="B1" s="503" t="str">
        <f>IF('Main Sheet'!E6=460,'Main Sheet'!C6,IF('Main Sheet'!E9=460,'Main Sheet'!C9,IF('Main Sheet'!E12=460,'Main Sheet'!C12,IF('Main Sheet'!E15=460,'Main Sheet'!C15,IF('Main Sheet'!E18=460,'Main Sheet'!C18,IF('Main Sheet'!E21=460,'Main Sheet'!C21,IF('Main Sheet'!E24=460,'Main Sheet'!C24,IF('Main Sheet'!E27=460,'Main Sheet'!C27,IF('Main Sheet'!E35=460,'Main Sheet'!C35,IF('Main Sheet'!E38=460,'Main Sheet'!C38,IF('Main Sheet'!E41=460,'Main Sheet'!C41,IF('Main Sheet'!E44=460,'Main Sheet'!C44,IF('Main Sheet'!E47=460,'Main Sheet'!C47,IF('Main Sheet'!E50=460,'Main Sheet'!C50,IF('Main Sheet'!E53=460,'Main Sheet'!C53,IF('Main Sheet'!E56=460,'Main Sheet'!C56,""))))))))))))))))</f>
        <v/>
      </c>
      <c r="C1" s="350"/>
      <c r="D1" s="350"/>
      <c r="E1" s="350"/>
      <c r="F1" s="394" t="s">
        <v>548</v>
      </c>
      <c r="G1" s="393" t="str">
        <f>'Main Sheet'!H1</f>
        <v>37-M</v>
      </c>
      <c r="H1" s="366">
        <v>2</v>
      </c>
    </row>
    <row r="2" spans="1:10" ht="21.2" customHeight="1" x14ac:dyDescent="0.3">
      <c r="A2" s="352" t="s">
        <v>654</v>
      </c>
      <c r="B2" s="503" t="str">
        <f>IF('Main Sheet'!$E$6=460,'Main Sheet'!H6,IF('Main Sheet'!$E$9=460,'Main Sheet'!H9,IF('Main Sheet'!$E$12=460,'Main Sheet'!H12,IF('Main Sheet'!$E$15=460,'Main Sheet'!H15,IF('Main Sheet'!$E$18=460,'Main Sheet'!H18,IF('Main Sheet'!$E$21=460,'Main Sheet'!H21,IF('Main Sheet'!$E$24=460,'Main Sheet'!H24,IF('Main Sheet'!$E$27=460,'Main Sheet'!H27,IF('Main Sheet'!$E$35=460,'Main Sheet'!H35,IF('Main Sheet'!$E$38=460,'Main Sheet'!H38,IF('Main Sheet'!$E$41=460,'Main Sheet'!H41,IF('Main Sheet'!$E$44=460,'Main Sheet'!H44,IF('Main Sheet'!$E$47=460,'Main Sheet'!H47,IF('Main Sheet'!$E$50=460,'Main Sheet'!H50,IF('Main Sheet'!$E$53=460,'Main Sheet'!H53,IF('Main Sheet'!$E$56=460,'Main Sheet'!H56,""))))))))))))))))</f>
        <v/>
      </c>
      <c r="C2" s="350"/>
      <c r="D2" s="350"/>
      <c r="E2" s="350"/>
      <c r="F2" s="350"/>
      <c r="G2" s="350"/>
      <c r="H2" s="351"/>
    </row>
    <row r="3" spans="1:10" ht="21.2" customHeight="1" x14ac:dyDescent="0.3">
      <c r="A3" s="353" t="s">
        <v>655</v>
      </c>
      <c r="B3" s="503" t="str">
        <f>IF('Main Sheet'!$E$6=460,'Main Sheet'!G$6,IF('Main Sheet'!$E$9=460,'Main Sheet'!G$9,IF('Main Sheet'!$E$12=460,'Main Sheet'!G$12,IF('Main Sheet'!$E$15=460,'Main Sheet'!G$15,IF('Main Sheet'!$E$18=460,'Main Sheet'!G$18,IF('Main Sheet'!$E$21=460,'Main Sheet'!G$21,IF('Main Sheet'!$E$24=460,'Main Sheet'!G$24,IF('Main Sheet'!$E$27=460,'Main Sheet'!G$27,IF('Main Sheet'!$E$35=460,'Main Sheet'!G$35,IF('Main Sheet'!$E$38=460,'Main Sheet'!G$38,IF('Main Sheet'!$E$41=460,'Main Sheet'!G$41,IF('Main Sheet'!$E$44=460,'Main Sheet'!G$44,IF('Main Sheet'!$E$47=460,'Main Sheet'!G$47,IF('Main Sheet'!$E$50=460,'Main Sheet'!G$50,IF('Main Sheet'!$E$53=460,'Main Sheet'!G$53,IF('Main Sheet'!$E$56=460,'Main Sheet'!G$56,""))))))))))))))))</f>
        <v/>
      </c>
      <c r="C3" s="355"/>
      <c r="D3" s="355"/>
      <c r="E3" s="355"/>
      <c r="F3" s="355"/>
      <c r="G3" s="355"/>
      <c r="H3" s="356"/>
    </row>
    <row r="4" spans="1:10" ht="21.2" customHeight="1" x14ac:dyDescent="0.3">
      <c r="A4" s="352" t="s">
        <v>656</v>
      </c>
      <c r="B4" s="503" t="str">
        <f>IF('Main Sheet'!$E$6=460,'Main Sheet'!#REF!,IF('Main Sheet'!$E$9=460,'Main Sheet'!I$9,IF('Main Sheet'!$E$12=460,'Main Sheet'!I$12,IF('Main Sheet'!$E$15=460,'Main Sheet'!I$15,IF('Main Sheet'!$E$18=460,'Main Sheet'!I$18,IF('Main Sheet'!$E$21=460,'Main Sheet'!I$21,IF('Main Sheet'!$E$24=460,'Main Sheet'!I$24,IF('Main Sheet'!$E$27=460,'Main Sheet'!I$27,IF('Main Sheet'!$E$35=460,'Main Sheet'!I$35,IF('Main Sheet'!$E$38=460,'Main Sheet'!I$38,IF('Main Sheet'!$E$41=460,'Main Sheet'!I$41,IF('Main Sheet'!$E$44=460,'Main Sheet'!I$44,IF('Main Sheet'!$E$47=460,'Main Sheet'!I$47,IF('Main Sheet'!$E$50=460,'Main Sheet'!I$50,IF('Main Sheet'!$E$53=460,'Main Sheet'!I$53,IF('Main Sheet'!$E$56=460,'Main Sheet'!I$56,""))))))))))))))))</f>
        <v/>
      </c>
      <c r="C4" s="350"/>
      <c r="D4" s="350"/>
      <c r="E4" s="350"/>
      <c r="F4" s="350"/>
      <c r="G4" s="350"/>
      <c r="H4" s="471"/>
    </row>
    <row r="5" spans="1:10" ht="21.2" customHeight="1" x14ac:dyDescent="0.3">
      <c r="A5" s="352" t="s">
        <v>657</v>
      </c>
      <c r="B5" s="1074" t="str">
        <f>IF('Main Sheet'!$E$6=460,'Main Sheet'!A$6,IF('Main Sheet'!$E$9=460,'Main Sheet'!A$9,IF('Main Sheet'!$E$12=460,'Main Sheet'!A$12,IF('Main Sheet'!$E$15=460,'Main Sheet'!A$15,IF('Main Sheet'!$E$18=460,'Main Sheet'!A$18,IF('Main Sheet'!$E$21=460,'Main Sheet'!A$21,IF('Main Sheet'!$E$24=460,'Main Sheet'!A$24,IF('Main Sheet'!$E$27=460,'Main Sheet'!A$27,IF('Main Sheet'!$E$35=460,'Main Sheet'!A$35,IF('Main Sheet'!$E$38=460,'Main Sheet'!A$38,IF('Main Sheet'!$E$41=460,'Main Sheet'!A$41,IF('Main Sheet'!$E$44=460,'Main Sheet'!A$44,IF('Main Sheet'!$E$47=460,'Main Sheet'!A$47,IF('Main Sheet'!$E$50=460,'Main Sheet'!A$50,IF('Main Sheet'!$E$53=460,'Main Sheet'!A$53,IF('Main Sheet'!$E$56=460,'Main Sheet'!A$56,""))))))))))))))))</f>
        <v/>
      </c>
      <c r="C5" s="1074" t="str">
        <f>IF('Main Sheet'!$E$6=460,'Main Sheet'!H$6,IF('Main Sheet'!$E$9=460,'Main Sheet'!H$9,IF('Main Sheet'!$E$12=460,'Main Sheet'!H$12,IF('Main Sheet'!$E$15=460,'Main Sheet'!H$15,IF('Main Sheet'!$E$18=460,'Main Sheet'!H$18,IF('Main Sheet'!$E$21=460,'Main Sheet'!H$21,IF('Main Sheet'!$E$24=460,'Main Sheet'!H$24,IF('Main Sheet'!$E$27=460,'Main Sheet'!H$27,IF('Main Sheet'!$E$35=460,'Main Sheet'!H$35,IF('Main Sheet'!$E$38=460,'Main Sheet'!H$38,IF('Main Sheet'!$E$41=460,'Main Sheet'!H$41,IF('Main Sheet'!$E$44=460,'Main Sheet'!H$44,IF('Main Sheet'!$E$47=460,'Main Sheet'!H$47,IF('Main Sheet'!$E$50=460,'Main Sheet'!H$50,IF('Main Sheet'!$E$53=460,'Main Sheet'!H$53,IF('Main Sheet'!$E$56=460,'Main Sheet'!H$56,""))))))))))))))))</f>
        <v/>
      </c>
      <c r="D5" s="1074" t="str">
        <f>IF('Main Sheet'!$E$6=460,'Main Sheet'!#REF!,IF('Main Sheet'!$E$9=460,'Main Sheet'!I$9,IF('Main Sheet'!$E$12=460,'Main Sheet'!I$12,IF('Main Sheet'!$E$15=460,'Main Sheet'!I$15,IF('Main Sheet'!$E$18=460,'Main Sheet'!I$18,IF('Main Sheet'!$E$21=460,'Main Sheet'!I$21,IF('Main Sheet'!$E$24=460,'Main Sheet'!I$24,IF('Main Sheet'!$E$27=460,'Main Sheet'!I$27,IF('Main Sheet'!$E$35=460,'Main Sheet'!I$35,IF('Main Sheet'!$E$38=460,'Main Sheet'!I$38,IF('Main Sheet'!$E$41=460,'Main Sheet'!I$41,IF('Main Sheet'!$E$44=460,'Main Sheet'!I$44,IF('Main Sheet'!$E$47=460,'Main Sheet'!I$47,IF('Main Sheet'!$E$50=460,'Main Sheet'!I$50,IF('Main Sheet'!$E$53=460,'Main Sheet'!I$53,IF('Main Sheet'!$E$56=460,'Main Sheet'!I$56,""))))))))))))))))</f>
        <v/>
      </c>
      <c r="E5" s="1074" t="str">
        <f>IF('Main Sheet'!$E$6=460,'Main Sheet'!J$6,IF('Main Sheet'!$E$9=460,'Main Sheet'!J$9,IF('Main Sheet'!$E$12=460,'Main Sheet'!J$12,IF('Main Sheet'!$E$15=460,'Main Sheet'!J$15,IF('Main Sheet'!$E$18=460,'Main Sheet'!J$18,IF('Main Sheet'!$E$21=460,'Main Sheet'!J$21,IF('Main Sheet'!$E$24=460,'Main Sheet'!J$24,IF('Main Sheet'!$E$27=460,'Main Sheet'!J$27,IF('Main Sheet'!$E$35=460,'Main Sheet'!J$35,IF('Main Sheet'!$E$38=460,'Main Sheet'!J$38,IF('Main Sheet'!$E$41=460,'Main Sheet'!J$41,IF('Main Sheet'!$E$44=460,'Main Sheet'!J$44,IF('Main Sheet'!$E$47=460,'Main Sheet'!J$47,IF('Main Sheet'!$E$50=460,'Main Sheet'!J$50,IF('Main Sheet'!$E$53=460,'Main Sheet'!J$53,IF('Main Sheet'!$E$56=460,'Main Sheet'!J$56,""))))))))))))))))</f>
        <v/>
      </c>
      <c r="F5" s="1074" t="str">
        <f>IF('Main Sheet'!$E$6=460,'Main Sheet'!K$6,IF('Main Sheet'!$E$9=460,'Main Sheet'!K$9,IF('Main Sheet'!$E$12=460,'Main Sheet'!K$12,IF('Main Sheet'!$E$15=460,'Main Sheet'!K$15,IF('Main Sheet'!$E$18=460,'Main Sheet'!K$18,IF('Main Sheet'!$E$21=460,'Main Sheet'!K$21,IF('Main Sheet'!$E$24=460,'Main Sheet'!K$24,IF('Main Sheet'!$E$27=460,'Main Sheet'!K$27,IF('Main Sheet'!$E$35=460,'Main Sheet'!K$35,IF('Main Sheet'!$E$38=460,'Main Sheet'!K$38,IF('Main Sheet'!$E$41=460,'Main Sheet'!K$41,IF('Main Sheet'!$E$44=460,'Main Sheet'!K$44,IF('Main Sheet'!$E$47=460,'Main Sheet'!K$47,IF('Main Sheet'!$E$50=460,'Main Sheet'!K$50,IF('Main Sheet'!$E$53=460,'Main Sheet'!K$53,IF('Main Sheet'!$E$56=460,'Main Sheet'!K$56,""))))))))))))))))</f>
        <v/>
      </c>
      <c r="G5" s="1074" t="str">
        <f>IF('Main Sheet'!$E$6=460,'Main Sheet'!L$6,IF('Main Sheet'!$E$9=460,'Main Sheet'!L$9,IF('Main Sheet'!$E$12=460,'Main Sheet'!L$12,IF('Main Sheet'!$E$15=460,'Main Sheet'!L$15,IF('Main Sheet'!$E$18=460,'Main Sheet'!L$18,IF('Main Sheet'!$E$21=460,'Main Sheet'!L$21,IF('Main Sheet'!$E$24=460,'Main Sheet'!L$24,IF('Main Sheet'!$E$27=460,'Main Sheet'!L$27,IF('Main Sheet'!$E$35=460,'Main Sheet'!L$35,IF('Main Sheet'!$E$38=460,'Main Sheet'!L$38,IF('Main Sheet'!$E$41=460,'Main Sheet'!L$41,IF('Main Sheet'!$E$44=460,'Main Sheet'!L$44,IF('Main Sheet'!$E$47=460,'Main Sheet'!L$47,IF('Main Sheet'!$E$50=460,'Main Sheet'!L$50,IF('Main Sheet'!$E$53=460,'Main Sheet'!L$53,IF('Main Sheet'!$E$56=460,'Main Sheet'!L$56,""))))))))))))))))</f>
        <v/>
      </c>
      <c r="H5" s="1075" t="str">
        <f>IF('Main Sheet'!$E$6=460,'Main Sheet'!M$6,IF('Main Sheet'!$E$9=460,'Main Sheet'!M$9,IF('Main Sheet'!$E$12=460,'Main Sheet'!M$12,IF('Main Sheet'!$E$15=460,'Main Sheet'!M$15,IF('Main Sheet'!$E$18=460,'Main Sheet'!M$18,IF('Main Sheet'!$E$21=460,'Main Sheet'!M$21,IF('Main Sheet'!$E$24=460,'Main Sheet'!M$24,IF('Main Sheet'!$E$27=460,'Main Sheet'!M$27,IF('Main Sheet'!$E$35=460,'Main Sheet'!M$35,IF('Main Sheet'!$E$38=460,'Main Sheet'!M$38,IF('Main Sheet'!$E$41=460,'Main Sheet'!M$41,IF('Main Sheet'!$E$44=460,'Main Sheet'!M$44,IF('Main Sheet'!$E$47=460,'Main Sheet'!M$47,IF('Main Sheet'!$E$50=460,'Main Sheet'!M$50,IF('Main Sheet'!$E$53=460,'Main Sheet'!M$53,IF('Main Sheet'!$E$56=460,'Main Sheet'!M$56,""))))))))))))))))</f>
        <v/>
      </c>
    </row>
    <row r="6" spans="1:10" ht="21" customHeight="1" x14ac:dyDescent="0.35">
      <c r="A6" s="341"/>
      <c r="B6" s="342"/>
      <c r="C6" s="344" t="str">
        <f>IF('Main Sheet'!L2&gt;0,'Main Sheet'!#REF!,"")</f>
        <v/>
      </c>
      <c r="D6" s="1077" t="str">
        <f>IF('Main Sheet'!$E$6=460,'Main Sheet'!F$6,IF('Main Sheet'!$E$9=460,'Main Sheet'!F$9,IF('Main Sheet'!$E$12=460,'Main Sheet'!F$12,IF('Main Sheet'!$E$15=460,'Main Sheet'!F$15,IF('Main Sheet'!$E$18=460,'Main Sheet'!F$18,IF('Main Sheet'!$E$21=460,'Main Sheet'!F$21,IF('Main Sheet'!$E$24=460,'Main Sheet'!F$24,IF('Main Sheet'!$E$27=460,'Main Sheet'!F$27,IF('Main Sheet'!$E$35=460,'Main Sheet'!F$35,IF('Main Sheet'!$E$38=460,'Main Sheet'!F$38,IF('Main Sheet'!$E$41=460,'Main Sheet'!F$41,IF('Main Sheet'!$E$44=460,'Main Sheet'!F$44,IF('Main Sheet'!$E$47=460,'Main Sheet'!F$47,IF('Main Sheet'!$E$50=460,'Main Sheet'!F$50,IF('Main Sheet'!$E$53=460,'Main Sheet'!F$53,IF('Main Sheet'!$E$56=460,'Main Sheet'!F$56,""))))))))))))))))</f>
        <v/>
      </c>
      <c r="E6" s="1078" t="str">
        <f>IF('Main Sheet'!$E$6=460,'Main Sheet'!J$6,IF('Main Sheet'!$E$9=460,'Main Sheet'!J$9,IF('Main Sheet'!$E$12=460,'Main Sheet'!J$12,IF('Main Sheet'!$E$15=460,'Main Sheet'!J$15,IF('Main Sheet'!$E$18=460,'Main Sheet'!J$18,IF('Main Sheet'!$E$21=460,'Main Sheet'!J$21,IF('Main Sheet'!$E$24=460,'Main Sheet'!J$24,IF('Main Sheet'!$E$27=460,'Main Sheet'!J$27,IF('Main Sheet'!$E$35=460,'Main Sheet'!J$35,IF('Main Sheet'!$E$38=460,'Main Sheet'!J$38,IF('Main Sheet'!$E$41=460,'Main Sheet'!J$41,IF('Main Sheet'!$E$44=460,'Main Sheet'!J$44,IF('Main Sheet'!$E$47=460,'Main Sheet'!J$47,IF('Main Sheet'!$E$50=460,'Main Sheet'!J$50,IF('Main Sheet'!$E$53=460,'Main Sheet'!J$53,IF('Main Sheet'!$E$56=460,'Main Sheet'!J$56,""))))))))))))))))</f>
        <v/>
      </c>
      <c r="F6" s="1078" t="str">
        <f>IF('Main Sheet'!$E$6=460,'Main Sheet'!K$6,IF('Main Sheet'!$E$9=460,'Main Sheet'!K$9,IF('Main Sheet'!$E$12=460,'Main Sheet'!K$12,IF('Main Sheet'!$E$15=460,'Main Sheet'!K$15,IF('Main Sheet'!$E$18=460,'Main Sheet'!K$18,IF('Main Sheet'!$E$21=460,'Main Sheet'!K$21,IF('Main Sheet'!$E$24=460,'Main Sheet'!K$24,IF('Main Sheet'!$E$27=460,'Main Sheet'!K$27,IF('Main Sheet'!$E$35=460,'Main Sheet'!K$35,IF('Main Sheet'!$E$38=460,'Main Sheet'!K$38,IF('Main Sheet'!$E$41=460,'Main Sheet'!K$41,IF('Main Sheet'!$E$44=460,'Main Sheet'!K$44,IF('Main Sheet'!$E$47=460,'Main Sheet'!K$47,IF('Main Sheet'!$E$50=460,'Main Sheet'!K$50,IF('Main Sheet'!$E$53=460,'Main Sheet'!K$53,IF('Main Sheet'!$E$56=460,'Main Sheet'!K$56,""))))))))))))))))</f>
        <v/>
      </c>
      <c r="G6" s="1078" t="str">
        <f>IF('Main Sheet'!$E$6=460,'Main Sheet'!L$6,IF('Main Sheet'!$E$9=460,'Main Sheet'!L$9,IF('Main Sheet'!$E$12=460,'Main Sheet'!L$12,IF('Main Sheet'!$E$15=460,'Main Sheet'!L$15,IF('Main Sheet'!$E$18=460,'Main Sheet'!L$18,IF('Main Sheet'!$E$21=460,'Main Sheet'!L$21,IF('Main Sheet'!$E$24=460,'Main Sheet'!L$24,IF('Main Sheet'!$E$27=460,'Main Sheet'!L$27,IF('Main Sheet'!$E$35=460,'Main Sheet'!L$35,IF('Main Sheet'!$E$38=460,'Main Sheet'!L$38,IF('Main Sheet'!$E$41=460,'Main Sheet'!L$41,IF('Main Sheet'!$E$44=460,'Main Sheet'!L$44,IF('Main Sheet'!$E$47=460,'Main Sheet'!L$47,IF('Main Sheet'!$E$50=460,'Main Sheet'!L$50,IF('Main Sheet'!$E$53=460,'Main Sheet'!L$53,IF('Main Sheet'!$E$56=460,'Main Sheet'!L$56,""))))))))))))))))</f>
        <v/>
      </c>
      <c r="H6" s="1079" t="str">
        <f>IF('Main Sheet'!$E$6=460,'Main Sheet'!M$6,IF('Main Sheet'!$E$9=460,'Main Sheet'!M$9,IF('Main Sheet'!$E$12=460,'Main Sheet'!M$12,IF('Main Sheet'!$E$15=460,'Main Sheet'!M$15,IF('Main Sheet'!$E$18=460,'Main Sheet'!M$18,IF('Main Sheet'!$E$21=460,'Main Sheet'!M$21,IF('Main Sheet'!$E$24=460,'Main Sheet'!M$24,IF('Main Sheet'!$E$27=460,'Main Sheet'!M$27,IF('Main Sheet'!$E$35=460,'Main Sheet'!M$35,IF('Main Sheet'!$E$38=460,'Main Sheet'!M$38,IF('Main Sheet'!$E$41=460,'Main Sheet'!M$41,IF('Main Sheet'!$E$44=460,'Main Sheet'!M$44,IF('Main Sheet'!$E$47=460,'Main Sheet'!M$47,IF('Main Sheet'!$E$50=460,'Main Sheet'!M$50,IF('Main Sheet'!$E$53=460,'Main Sheet'!M$53,IF('Main Sheet'!$E$56=460,'Main Sheet'!M$56,""))))))))))))))))</f>
        <v/>
      </c>
    </row>
    <row r="7" spans="1:10" ht="33.75" customHeight="1" x14ac:dyDescent="0.25">
      <c r="A7" s="1094"/>
      <c r="B7" s="1095"/>
      <c r="C7" s="1095"/>
      <c r="D7" s="1095"/>
      <c r="E7" s="1095"/>
      <c r="F7" s="1095"/>
      <c r="G7" s="1095"/>
      <c r="H7" s="1096"/>
      <c r="I7" s="475"/>
      <c r="J7" s="475"/>
    </row>
    <row r="8" spans="1:10" s="22" customFormat="1" ht="21" customHeight="1" x14ac:dyDescent="0.25">
      <c r="A8" s="1097"/>
      <c r="B8" s="1098"/>
      <c r="C8" s="1098"/>
      <c r="D8" s="1098"/>
      <c r="E8" s="1098"/>
      <c r="F8" s="1098"/>
      <c r="G8" s="1098"/>
      <c r="H8" s="1099"/>
      <c r="I8" s="129"/>
      <c r="J8" s="129"/>
    </row>
    <row r="9" spans="1:10" ht="270" customHeight="1" x14ac:dyDescent="0.25">
      <c r="A9" s="1097"/>
      <c r="B9" s="1098"/>
      <c r="C9" s="1098"/>
      <c r="D9" s="1098"/>
      <c r="E9" s="1098"/>
      <c r="F9" s="1098"/>
      <c r="G9" s="1098"/>
      <c r="H9" s="1099"/>
      <c r="I9" s="475"/>
      <c r="J9" s="475"/>
    </row>
    <row r="10" spans="1:10" ht="34.5" customHeight="1" x14ac:dyDescent="0.25">
      <c r="A10" s="1100"/>
      <c r="B10" s="1101"/>
      <c r="C10" s="1101"/>
      <c r="D10" s="1101"/>
      <c r="E10" s="1101"/>
      <c r="F10" s="1101"/>
      <c r="G10" s="1101"/>
      <c r="H10" s="1102"/>
    </row>
    <row r="11" spans="1:10" ht="23.25" x14ac:dyDescent="0.35">
      <c r="A11" s="423"/>
      <c r="B11" s="412"/>
      <c r="C11" s="424"/>
      <c r="D11" s="424"/>
      <c r="E11" s="412"/>
      <c r="F11" s="412"/>
      <c r="G11" s="412"/>
      <c r="H11" s="338"/>
    </row>
    <row r="12" spans="1:10" x14ac:dyDescent="0.25">
      <c r="A12" s="27"/>
      <c r="B12" s="1"/>
      <c r="G12" s="360"/>
      <c r="H12" s="175"/>
    </row>
    <row r="13" spans="1:10" x14ac:dyDescent="0.25">
      <c r="A13" s="27"/>
      <c r="B13" s="1"/>
      <c r="H13" s="175"/>
    </row>
    <row r="14" spans="1:10" ht="15.75" x14ac:dyDescent="0.25">
      <c r="A14" s="27"/>
      <c r="B14" s="1"/>
      <c r="D14" s="358" t="s">
        <v>756</v>
      </c>
      <c r="E14" s="359" t="s">
        <v>546</v>
      </c>
      <c r="F14" s="1076">
        <f>'Main Sheet'!C1</f>
        <v>44452</v>
      </c>
      <c r="G14" s="1076"/>
      <c r="H14" s="175"/>
    </row>
    <row r="15" spans="1:10" ht="15.75" x14ac:dyDescent="0.25">
      <c r="A15" s="27"/>
      <c r="B15" s="1"/>
      <c r="D15" s="358"/>
      <c r="E15" s="359" t="s">
        <v>757</v>
      </c>
      <c r="F15" s="1073" t="str">
        <f>IF(H1="","",TEXT(WORKDAY('Main Sheet'!C1, 2),"MMM-DD-YYY"))</f>
        <v>Sep-15-2021</v>
      </c>
      <c r="G15" s="1073"/>
      <c r="H15" s="175"/>
    </row>
    <row r="16" spans="1:10" ht="15.75" x14ac:dyDescent="0.25">
      <c r="A16" s="27"/>
      <c r="B16" s="1"/>
      <c r="D16" s="358"/>
      <c r="E16" s="359"/>
      <c r="F16" s="359"/>
      <c r="G16" s="359"/>
      <c r="H16" s="175"/>
    </row>
    <row r="17" spans="1:8" ht="15.75" x14ac:dyDescent="0.25">
      <c r="A17" s="27"/>
      <c r="B17" s="1"/>
      <c r="D17" s="358" t="s">
        <v>758</v>
      </c>
      <c r="E17" s="359" t="s">
        <v>546</v>
      </c>
      <c r="F17" s="1073" t="str">
        <f>IF(H1="","",TEXT(WORKDAY('Main Sheet'!C1, 3),"MMM-DD-YYY"))</f>
        <v>Sep-16-2021</v>
      </c>
      <c r="G17" s="1073"/>
      <c r="H17" s="175"/>
    </row>
    <row r="18" spans="1:8" ht="15.75" x14ac:dyDescent="0.25">
      <c r="A18" s="27"/>
      <c r="B18" s="1"/>
      <c r="D18" s="358"/>
      <c r="E18" s="359" t="s">
        <v>757</v>
      </c>
      <c r="F18" s="1073" t="str">
        <f>IF(H1="","",TEXT(WORKDAY('Main Sheet'!C1, 4),"MMM-DD-YYY"))</f>
        <v>Sep-17-2021</v>
      </c>
      <c r="G18" s="1073"/>
      <c r="H18" s="175"/>
    </row>
    <row r="19" spans="1:8" ht="15.75" x14ac:dyDescent="0.25">
      <c r="A19" s="27"/>
      <c r="B19" s="1"/>
      <c r="D19" s="358"/>
      <c r="E19" s="359"/>
      <c r="F19" s="359"/>
      <c r="G19" s="359"/>
      <c r="H19" s="175"/>
    </row>
    <row r="20" spans="1:8" ht="15.75" x14ac:dyDescent="0.25">
      <c r="A20" s="27"/>
      <c r="B20" s="1"/>
      <c r="D20" s="358" t="s">
        <v>759</v>
      </c>
      <c r="E20" s="359" t="s">
        <v>546</v>
      </c>
      <c r="F20" s="1073" t="str">
        <f>IF(H1="","",TEXT(WORKDAY('Main Sheet'!C1, 5),"MMM-DD-YYY"))</f>
        <v>Sep-20-2021</v>
      </c>
      <c r="G20" s="1073"/>
      <c r="H20" s="175"/>
    </row>
    <row r="21" spans="1:8" ht="15.75" x14ac:dyDescent="0.25">
      <c r="A21" s="27"/>
      <c r="B21" s="1"/>
      <c r="D21" s="358"/>
      <c r="E21" s="359" t="s">
        <v>757</v>
      </c>
      <c r="F21" s="1073" t="str">
        <f>IF(H1="","",TEXT(WORKDAY('Main Sheet'!C1, 6),"MMM-DD-YYY"))</f>
        <v>Sep-21-2021</v>
      </c>
      <c r="G21" s="1073"/>
      <c r="H21" s="175"/>
    </row>
    <row r="22" spans="1:8" x14ac:dyDescent="0.25">
      <c r="A22" s="27"/>
      <c r="B22" s="1"/>
      <c r="C22" s="1"/>
      <c r="D22" s="1"/>
      <c r="E22" s="1"/>
      <c r="F22" s="1"/>
      <c r="G22" s="1"/>
      <c r="H22" s="175"/>
    </row>
    <row r="23" spans="1:8" ht="24" customHeight="1" x14ac:dyDescent="0.25">
      <c r="A23" s="203"/>
      <c r="B23" s="413"/>
      <c r="C23" s="413"/>
      <c r="D23" s="413"/>
      <c r="E23" s="413"/>
      <c r="F23" s="413"/>
      <c r="G23" s="413"/>
      <c r="H23" s="53"/>
    </row>
    <row r="24" spans="1:8" ht="21.6" customHeight="1" x14ac:dyDescent="0.35">
      <c r="A24" s="348" t="s">
        <v>653</v>
      </c>
      <c r="B24" s="503" t="str">
        <f>IF('Main Sheet'!A9&gt;0,'Main Sheet'!C9,"")</f>
        <v>5676.1-3</v>
      </c>
      <c r="C24" s="350"/>
      <c r="D24" s="350"/>
      <c r="E24" s="350"/>
      <c r="F24" s="394" t="s">
        <v>548</v>
      </c>
      <c r="G24" s="393" t="str">
        <f>'Main Sheet'!H1</f>
        <v>37-M</v>
      </c>
      <c r="H24" s="277"/>
    </row>
    <row r="25" spans="1:8" ht="21.6" customHeight="1" x14ac:dyDescent="0.3">
      <c r="A25" s="352" t="s">
        <v>654</v>
      </c>
      <c r="B25" s="503" t="str">
        <f>IF('Main Sheet'!A9&gt;0,'Main Sheet'!H9,"")</f>
        <v>MDF</v>
      </c>
      <c r="C25" s="350"/>
      <c r="D25" s="350"/>
      <c r="E25" s="350"/>
      <c r="F25" s="350"/>
      <c r="G25" s="350"/>
      <c r="H25" s="351"/>
    </row>
    <row r="26" spans="1:8" ht="21.6" customHeight="1" x14ac:dyDescent="0.3">
      <c r="A26" s="353" t="s">
        <v>655</v>
      </c>
      <c r="B26" s="354" t="str">
        <f>IF('Main Sheet'!A9&gt;0,'Main Sheet'!G9,"")</f>
        <v xml:space="preserve">VISTA FLAT </v>
      </c>
      <c r="C26" s="355"/>
      <c r="D26" s="355"/>
      <c r="E26" s="355"/>
      <c r="F26" s="355"/>
      <c r="G26" s="355"/>
      <c r="H26" s="356"/>
    </row>
    <row r="27" spans="1:8" ht="21.6" customHeight="1" x14ac:dyDescent="0.3">
      <c r="A27" s="352" t="s">
        <v>656</v>
      </c>
      <c r="B27" s="503" t="str">
        <f>IF('Main Sheet'!A9&gt;0,'Main Sheet'!I9,"")</f>
        <v>AHM 25</v>
      </c>
      <c r="C27" s="350"/>
      <c r="D27" s="350"/>
      <c r="E27" s="350"/>
      <c r="F27" s="350" t="str">
        <f>'Main Sheet'!F9</f>
        <v xml:space="preserve">30X21X33 1/2- 2 DR </v>
      </c>
      <c r="G27" s="350"/>
      <c r="H27" s="351"/>
    </row>
    <row r="28" spans="1:8" ht="21.6" customHeight="1" x14ac:dyDescent="0.3">
      <c r="A28" s="352" t="s">
        <v>657</v>
      </c>
      <c r="B28" s="1074" t="str">
        <f>IF('Main Sheet'!A9&gt;0,'Main Sheet'!A9,"")</f>
        <v xml:space="preserve">VATERO INC </v>
      </c>
      <c r="C28" s="1074"/>
      <c r="D28" s="1074"/>
      <c r="E28" s="1074"/>
      <c r="F28" s="1074"/>
      <c r="G28" s="1074"/>
      <c r="H28" s="1075"/>
    </row>
    <row r="29" spans="1:8" ht="21.6" customHeight="1" x14ac:dyDescent="0.35">
      <c r="A29" s="341"/>
      <c r="B29" s="342"/>
      <c r="C29" s="344" t="e">
        <f>IF('Main Sheet'!L25&gt;0,'Main Sheet'!#REF!,"")</f>
        <v>#REF!</v>
      </c>
      <c r="D29" s="1077" t="str">
        <f>IF('Main Sheet'!E9&gt;0,VLOOKUP('Main Sheet'!E9,'VANITY INFO'!A1:C2044,2,FALSE),"")</f>
        <v xml:space="preserve">30"CLASSIC- 2 DR </v>
      </c>
      <c r="E29" s="1078"/>
      <c r="F29" s="1078"/>
      <c r="G29" s="1078"/>
      <c r="H29" s="1079"/>
    </row>
    <row r="30" spans="1:8" ht="21.6" customHeight="1" x14ac:dyDescent="0.25">
      <c r="A30" s="27"/>
      <c r="B30" s="502"/>
      <c r="C30" s="1"/>
      <c r="D30" s="1"/>
      <c r="E30" s="1"/>
      <c r="F30" s="343"/>
      <c r="G30" s="47"/>
      <c r="H30" s="175"/>
    </row>
    <row r="31" spans="1:8" s="22" customFormat="1" ht="21.6" customHeight="1" x14ac:dyDescent="0.35">
      <c r="A31" s="363"/>
      <c r="B31" s="364" t="str">
        <f>IF('Main Sheet'!M11&gt;0,'Main Sheet'!M11,"")</f>
        <v/>
      </c>
      <c r="C31" s="1083" t="str">
        <f>IF('Main Sheet'!M9&gt;0,'Main Sheet'!M9,"")</f>
        <v/>
      </c>
      <c r="D31" s="1084"/>
      <c r="E31" s="1085" t="str">
        <f>IF('Main Sheet'!M9&gt;0,'Main Sheet'!M3,"")</f>
        <v/>
      </c>
      <c r="F31" s="1086"/>
      <c r="G31" s="363"/>
      <c r="H31" s="365"/>
    </row>
    <row r="32" spans="1:8" ht="270" customHeight="1" x14ac:dyDescent="0.25">
      <c r="A32" s="340"/>
      <c r="B32" s="1080" t="str">
        <f>IF('Main Sheet'!E9&gt;0,VLOOKUP('Main Sheet'!E9,'VANITY INFO'!C1:D2044,2,FALSE),"")</f>
        <v xml:space="preserve">[2] --14 7/8 X 26 1/2 --DOOR                   [1] --29 7/8 X 4 --CLASSIC KICK                 [1] --29 7/8 X 2 3/4 -- MOULDING </v>
      </c>
      <c r="C32" s="1081"/>
      <c r="D32" s="1081"/>
      <c r="E32" s="1081"/>
      <c r="F32" s="1082"/>
      <c r="G32" s="345"/>
      <c r="H32" s="175"/>
    </row>
    <row r="33" spans="1:8" ht="23.25" x14ac:dyDescent="0.35">
      <c r="A33" s="346" t="str">
        <f>IF('Main Sheet'!J9&gt;0,'Main Sheet'!J3,"")</f>
        <v/>
      </c>
      <c r="B33" s="342"/>
      <c r="C33" s="369" t="str">
        <f>IF('Main Sheet'!J9&gt;0,'Main Sheet'!J9,"")</f>
        <v/>
      </c>
      <c r="D33" s="347" t="str">
        <f>IF('Main Sheet'!J11&gt;0,'Main Sheet'!J11,"")</f>
        <v/>
      </c>
      <c r="E33" s="342"/>
      <c r="F33" s="342"/>
      <c r="G33" s="277"/>
      <c r="H33" s="343"/>
    </row>
    <row r="34" spans="1:8" x14ac:dyDescent="0.25">
      <c r="A34" s="336"/>
      <c r="B34" s="412"/>
      <c r="C34" s="412"/>
      <c r="D34" s="412"/>
      <c r="E34" s="412"/>
      <c r="F34" s="412"/>
      <c r="G34" s="412"/>
      <c r="H34" s="338"/>
    </row>
    <row r="35" spans="1:8" x14ac:dyDescent="0.25">
      <c r="A35" s="27"/>
      <c r="B35" s="1"/>
      <c r="G35" s="360"/>
      <c r="H35" s="175"/>
    </row>
    <row r="36" spans="1:8" x14ac:dyDescent="0.25">
      <c r="A36" s="27"/>
      <c r="B36" s="1"/>
      <c r="H36" s="175"/>
    </row>
    <row r="37" spans="1:8" ht="15.75" x14ac:dyDescent="0.25">
      <c r="A37" s="27"/>
      <c r="B37" s="1"/>
      <c r="D37" s="358" t="s">
        <v>756</v>
      </c>
      <c r="E37" s="359" t="s">
        <v>546</v>
      </c>
      <c r="F37" s="1076">
        <f>'Main Sheet'!C1</f>
        <v>44452</v>
      </c>
      <c r="G37" s="1076"/>
      <c r="H37" s="175"/>
    </row>
    <row r="38" spans="1:8" ht="15.75" x14ac:dyDescent="0.25">
      <c r="A38" s="27"/>
      <c r="B38" s="1"/>
      <c r="D38" s="358"/>
      <c r="E38" s="359" t="s">
        <v>757</v>
      </c>
      <c r="F38" s="1073" t="str">
        <f>IF(H1="","",TEXT(WORKDAY('Main Sheet'!C1, 2),"MMM-DD-YYY"))</f>
        <v>Sep-15-2021</v>
      </c>
      <c r="G38" s="1073"/>
      <c r="H38" s="175"/>
    </row>
    <row r="39" spans="1:8" ht="15.75" x14ac:dyDescent="0.25">
      <c r="A39" s="27"/>
      <c r="B39" s="1"/>
      <c r="D39" s="358"/>
      <c r="E39" s="359"/>
      <c r="F39" s="359"/>
      <c r="G39" s="359"/>
      <c r="H39" s="175"/>
    </row>
    <row r="40" spans="1:8" ht="15.75" x14ac:dyDescent="0.25">
      <c r="A40" s="27"/>
      <c r="B40" s="1"/>
      <c r="D40" s="358" t="s">
        <v>758</v>
      </c>
      <c r="E40" s="359" t="s">
        <v>546</v>
      </c>
      <c r="F40" s="1073" t="str">
        <f>IF(H1="","",TEXT(WORKDAY('Main Sheet'!C1, 3),"MMM-DD-YYY"))</f>
        <v>Sep-16-2021</v>
      </c>
      <c r="G40" s="1073"/>
      <c r="H40" s="175"/>
    </row>
    <row r="41" spans="1:8" ht="15.75" x14ac:dyDescent="0.25">
      <c r="A41" s="27"/>
      <c r="B41" s="1"/>
      <c r="D41" s="358"/>
      <c r="E41" s="359" t="s">
        <v>757</v>
      </c>
      <c r="F41" s="1073" t="str">
        <f>IF(H1="","",TEXT(WORKDAY('Main Sheet'!C1, 4),"MMM-DD-YYY"))</f>
        <v>Sep-17-2021</v>
      </c>
      <c r="G41" s="1073"/>
      <c r="H41" s="175"/>
    </row>
    <row r="42" spans="1:8" ht="15.75" x14ac:dyDescent="0.25">
      <c r="A42" s="27"/>
      <c r="B42" s="1"/>
      <c r="D42" s="358"/>
      <c r="E42" s="359"/>
      <c r="F42" s="359"/>
      <c r="G42" s="359"/>
      <c r="H42" s="175"/>
    </row>
    <row r="43" spans="1:8" ht="15.75" x14ac:dyDescent="0.25">
      <c r="A43" s="27"/>
      <c r="B43" s="1"/>
      <c r="D43" s="358" t="s">
        <v>759</v>
      </c>
      <c r="E43" s="359" t="s">
        <v>546</v>
      </c>
      <c r="F43" s="1073" t="str">
        <f>IF(H1="","",TEXT(WORKDAY('Main Sheet'!C1, 5),"MMM-DD-YYY"))</f>
        <v>Sep-20-2021</v>
      </c>
      <c r="G43" s="1073"/>
      <c r="H43" s="175"/>
    </row>
    <row r="44" spans="1:8" ht="15.75" x14ac:dyDescent="0.25">
      <c r="A44" s="27"/>
      <c r="B44" s="1"/>
      <c r="D44" s="358"/>
      <c r="E44" s="359" t="s">
        <v>757</v>
      </c>
      <c r="F44" s="1073" t="str">
        <f>IF(H1="","",TEXT(WORKDAY('Main Sheet'!C1, 6),"MMM-DD-YYY"))</f>
        <v>Sep-21-2021</v>
      </c>
      <c r="G44" s="1073"/>
      <c r="H44" s="175"/>
    </row>
    <row r="45" spans="1:8" x14ac:dyDescent="0.25">
      <c r="A45" s="27"/>
      <c r="B45" s="1"/>
      <c r="C45" s="1"/>
      <c r="D45" s="1"/>
      <c r="E45" s="1"/>
      <c r="F45" s="1"/>
      <c r="G45" s="1"/>
      <c r="H45" s="175"/>
    </row>
    <row r="46" spans="1:8" ht="46.5" customHeight="1" x14ac:dyDescent="0.25">
      <c r="A46" s="203"/>
      <c r="B46" s="413"/>
      <c r="C46" s="413"/>
      <c r="D46" s="413"/>
      <c r="E46" s="413"/>
      <c r="F46" s="413"/>
      <c r="G46" s="413"/>
      <c r="H46" s="53"/>
    </row>
    <row r="47" spans="1:8" ht="21.6" customHeight="1" x14ac:dyDescent="0.35">
      <c r="A47" s="348" t="s">
        <v>653</v>
      </c>
      <c r="B47" s="503" t="str">
        <f>IF('Main Sheet'!A12&gt;0,'Main Sheet'!C12,"")</f>
        <v>5676.2-3</v>
      </c>
      <c r="C47" s="350"/>
      <c r="D47" s="350"/>
      <c r="E47" s="350"/>
      <c r="F47" s="394" t="s">
        <v>548</v>
      </c>
      <c r="G47" s="393" t="str">
        <f>'Main Sheet'!H1</f>
        <v>37-M</v>
      </c>
      <c r="H47" s="351"/>
    </row>
    <row r="48" spans="1:8" ht="21.6" customHeight="1" x14ac:dyDescent="0.3">
      <c r="A48" s="352" t="s">
        <v>654</v>
      </c>
      <c r="B48" s="503" t="str">
        <f>IF('Main Sheet'!A12&gt;0,'Main Sheet'!H12,"")</f>
        <v>MDF</v>
      </c>
      <c r="C48" s="350"/>
      <c r="D48" s="350"/>
      <c r="E48" s="350"/>
      <c r="F48" s="350"/>
      <c r="G48" s="350"/>
      <c r="H48" s="351"/>
    </row>
    <row r="49" spans="1:8" ht="21.6" customHeight="1" x14ac:dyDescent="0.3">
      <c r="A49" s="353" t="s">
        <v>655</v>
      </c>
      <c r="B49" s="354" t="str">
        <f>IF('Main Sheet'!A12&gt;0,'Main Sheet'!G12,"")</f>
        <v xml:space="preserve">VISTA FLAT </v>
      </c>
      <c r="C49" s="355"/>
      <c r="D49" s="355"/>
      <c r="E49" s="355"/>
      <c r="F49" s="355"/>
      <c r="G49" s="355"/>
      <c r="H49" s="356"/>
    </row>
    <row r="50" spans="1:8" ht="21.6" customHeight="1" x14ac:dyDescent="0.3">
      <c r="A50" s="352" t="s">
        <v>656</v>
      </c>
      <c r="B50" s="503" t="str">
        <f>IF('Main Sheet'!A12&gt;0,'Main Sheet'!I12,"")</f>
        <v>AHM  10 MATTE</v>
      </c>
      <c r="C50" s="350"/>
      <c r="D50" s="350"/>
      <c r="E50" s="350"/>
      <c r="F50" s="350" t="str">
        <f>'Main Sheet'!F12</f>
        <v>60X21X33 1/2 4DR3DW+2BDW</v>
      </c>
      <c r="G50" s="350"/>
      <c r="H50" s="351"/>
    </row>
    <row r="51" spans="1:8" ht="21.6" customHeight="1" x14ac:dyDescent="0.3">
      <c r="A51" s="352" t="s">
        <v>657</v>
      </c>
      <c r="B51" s="1074" t="str">
        <f>IF('Main Sheet'!A12&gt;0,'Main Sheet'!A12,"")</f>
        <v xml:space="preserve">VATERO INC </v>
      </c>
      <c r="C51" s="1074"/>
      <c r="D51" s="1074"/>
      <c r="E51" s="1074"/>
      <c r="F51" s="1074"/>
      <c r="G51" s="1074"/>
      <c r="H51" s="1075"/>
    </row>
    <row r="52" spans="1:8" ht="21.6" customHeight="1" x14ac:dyDescent="0.35">
      <c r="A52" s="341"/>
      <c r="B52" s="342"/>
      <c r="C52" s="344"/>
      <c r="D52" s="1077" t="str">
        <f>IF('Main Sheet'!E12&gt;0,VLOOKUP('Main Sheet'!E12,'VANITY INFO'!A1:C2044,2,FALSE),"")</f>
        <v xml:space="preserve">60" CLASSIC- 4 DR 3 DW                         2 BOTTOM DW </v>
      </c>
      <c r="E52" s="1078"/>
      <c r="F52" s="1078"/>
      <c r="G52" s="1078"/>
      <c r="H52" s="1079"/>
    </row>
    <row r="53" spans="1:8" ht="21.6" customHeight="1" x14ac:dyDescent="0.25">
      <c r="A53" s="27"/>
      <c r="B53" s="502"/>
      <c r="C53" s="1"/>
      <c r="D53" s="1"/>
      <c r="E53" s="1"/>
      <c r="F53" s="343"/>
      <c r="G53" s="47"/>
      <c r="H53" s="175"/>
    </row>
    <row r="54" spans="1:8" ht="23.25" x14ac:dyDescent="0.35">
      <c r="A54" s="277"/>
      <c r="B54" s="344" t="str">
        <f>IF('Main Sheet'!M14&gt;0,'Main Sheet'!M14,"")</f>
        <v/>
      </c>
      <c r="C54" s="1087" t="str">
        <f>IF('Main Sheet'!M12&gt;0,'Main Sheet'!M12,"")</f>
        <v/>
      </c>
      <c r="D54" s="1088"/>
      <c r="E54" s="1089" t="str">
        <f>IF('Main Sheet'!M12&gt;0,'Main Sheet'!M3,"")</f>
        <v/>
      </c>
      <c r="F54" s="1090"/>
      <c r="G54" s="277"/>
      <c r="H54" s="343"/>
    </row>
    <row r="55" spans="1:8" ht="270.60000000000002" customHeight="1" x14ac:dyDescent="0.25">
      <c r="A55" s="340"/>
      <c r="B55" s="1080" t="str">
        <f>IF('Main Sheet'!E12&gt;0,VLOOKUP('Main Sheet'!E12,'VANITY INFO'!C1:D2044,2,FALSE),"")</f>
        <v xml:space="preserve">[4]-- 11 7/8 X 17 9/16 --DOOR               [2]-- 23 7/8 X 8 3/4 -- DRAWER                  [3]-- 11 7/8 X 8 3/4-- DRAWER                  [1]-- 59 7/8 X 4-- CLASSIC KICK                          [1] --59 7/8 X 2 3/4 -- MOULDING </v>
      </c>
      <c r="C55" s="1081"/>
      <c r="D55" s="1081"/>
      <c r="E55" s="1081"/>
      <c r="F55" s="1082"/>
      <c r="G55" s="345"/>
      <c r="H55" s="175"/>
    </row>
    <row r="56" spans="1:8" ht="23.25" x14ac:dyDescent="0.35">
      <c r="A56" s="346" t="str">
        <f>IF('Main Sheet'!J12&gt;0,'Main Sheet'!J3,"")</f>
        <v/>
      </c>
      <c r="B56" s="342"/>
      <c r="C56" s="369" t="str">
        <f>IF('Main Sheet'!J12&gt;0,'Main Sheet'!J12,"")</f>
        <v/>
      </c>
      <c r="D56" s="369" t="str">
        <f>IF('Main Sheet'!J14&gt;0,'Main Sheet'!J14,"")</f>
        <v/>
      </c>
      <c r="E56" s="342"/>
      <c r="F56" s="342"/>
      <c r="G56" s="277"/>
      <c r="H56" s="343"/>
    </row>
    <row r="57" spans="1:8" x14ac:dyDescent="0.25">
      <c r="A57" s="336"/>
      <c r="B57" s="412"/>
      <c r="C57" s="412"/>
      <c r="D57" s="412"/>
      <c r="E57" s="412"/>
      <c r="F57" s="412"/>
      <c r="G57" s="412"/>
      <c r="H57" s="338"/>
    </row>
    <row r="58" spans="1:8" x14ac:dyDescent="0.25">
      <c r="A58" s="27"/>
      <c r="B58" s="1"/>
      <c r="G58" s="360"/>
      <c r="H58" s="175"/>
    </row>
    <row r="59" spans="1:8" x14ac:dyDescent="0.25">
      <c r="A59" s="27"/>
      <c r="B59" s="1"/>
      <c r="H59" s="175"/>
    </row>
    <row r="60" spans="1:8" ht="15.75" x14ac:dyDescent="0.25">
      <c r="A60" s="27"/>
      <c r="B60" s="1"/>
      <c r="D60" s="358" t="s">
        <v>756</v>
      </c>
      <c r="E60" s="359" t="s">
        <v>546</v>
      </c>
      <c r="F60" s="1076">
        <f>'Main Sheet'!C1</f>
        <v>44452</v>
      </c>
      <c r="G60" s="1076"/>
      <c r="H60" s="175"/>
    </row>
    <row r="61" spans="1:8" ht="15.75" x14ac:dyDescent="0.25">
      <c r="A61" s="27"/>
      <c r="B61" s="1"/>
      <c r="D61" s="358"/>
      <c r="E61" s="359" t="s">
        <v>757</v>
      </c>
      <c r="F61" s="1073" t="str">
        <f>IF(H1="","",TEXT(WORKDAY('Main Sheet'!C1, 2),"MMM-DD-YYY"))</f>
        <v>Sep-15-2021</v>
      </c>
      <c r="G61" s="1073"/>
      <c r="H61" s="175"/>
    </row>
    <row r="62" spans="1:8" ht="15.75" x14ac:dyDescent="0.25">
      <c r="A62" s="27"/>
      <c r="B62" s="1"/>
      <c r="D62" s="358"/>
      <c r="E62" s="359"/>
      <c r="F62" s="359"/>
      <c r="G62" s="359"/>
      <c r="H62" s="175"/>
    </row>
    <row r="63" spans="1:8" ht="15.75" x14ac:dyDescent="0.25">
      <c r="A63" s="27"/>
      <c r="B63" s="1"/>
      <c r="D63" s="358" t="s">
        <v>758</v>
      </c>
      <c r="E63" s="359" t="s">
        <v>546</v>
      </c>
      <c r="F63" s="1073" t="str">
        <f>IF(H1="","",TEXT(WORKDAY('Main Sheet'!C1, 3),"MMM-DD-YYY"))</f>
        <v>Sep-16-2021</v>
      </c>
      <c r="G63" s="1073"/>
      <c r="H63" s="175"/>
    </row>
    <row r="64" spans="1:8" ht="15.75" x14ac:dyDescent="0.25">
      <c r="A64" s="27"/>
      <c r="B64" s="1"/>
      <c r="D64" s="358"/>
      <c r="E64" s="359" t="s">
        <v>757</v>
      </c>
      <c r="F64" s="1073" t="str">
        <f>IF(H1="","",TEXT(WORKDAY('Main Sheet'!C1, 4),"MMM-DD-YYY"))</f>
        <v>Sep-17-2021</v>
      </c>
      <c r="G64" s="1073"/>
      <c r="H64" s="175"/>
    </row>
    <row r="65" spans="1:8" ht="15.75" x14ac:dyDescent="0.25">
      <c r="A65" s="27"/>
      <c r="B65" s="1"/>
      <c r="D65" s="358"/>
      <c r="E65" s="359"/>
      <c r="F65" s="359"/>
      <c r="G65" s="359"/>
      <c r="H65" s="175"/>
    </row>
    <row r="66" spans="1:8" ht="15.75" x14ac:dyDescent="0.25">
      <c r="A66" s="27"/>
      <c r="B66" s="1"/>
      <c r="D66" s="358" t="s">
        <v>759</v>
      </c>
      <c r="E66" s="359" t="s">
        <v>546</v>
      </c>
      <c r="F66" s="1073" t="str">
        <f>IF(H1="","",TEXT(WORKDAY('Main Sheet'!C1, 5),"MMM-DD-YYY"))</f>
        <v>Sep-20-2021</v>
      </c>
      <c r="G66" s="1073"/>
      <c r="H66" s="175"/>
    </row>
    <row r="67" spans="1:8" ht="15.75" x14ac:dyDescent="0.25">
      <c r="A67" s="27"/>
      <c r="B67" s="1"/>
      <c r="D67" s="358"/>
      <c r="E67" s="359" t="s">
        <v>757</v>
      </c>
      <c r="F67" s="1073" t="str">
        <f>IF(H1="","",TEXT(WORKDAY('Main Sheet'!C1, 6),"MMM-DD-YYY"))</f>
        <v>Sep-21-2021</v>
      </c>
      <c r="G67" s="1073"/>
      <c r="H67" s="175"/>
    </row>
    <row r="68" spans="1:8" x14ac:dyDescent="0.25">
      <c r="A68" s="27"/>
      <c r="B68" s="1"/>
      <c r="C68" s="1"/>
      <c r="D68" s="1"/>
      <c r="E68" s="1"/>
      <c r="F68" s="1"/>
      <c r="G68" s="1"/>
      <c r="H68" s="175"/>
    </row>
    <row r="69" spans="1:8" ht="42" customHeight="1" x14ac:dyDescent="0.25">
      <c r="A69" s="203"/>
      <c r="B69" s="413"/>
      <c r="C69" s="413"/>
      <c r="D69" s="413"/>
      <c r="E69" s="413"/>
      <c r="F69" s="413"/>
      <c r="G69" s="413"/>
      <c r="H69" s="53"/>
    </row>
    <row r="70" spans="1:8" ht="21.6" customHeight="1" x14ac:dyDescent="0.35">
      <c r="A70" s="348" t="s">
        <v>653</v>
      </c>
      <c r="B70" s="503" t="str">
        <f>IF('Main Sheet'!A15&gt;0,'Main Sheet'!C15,"")</f>
        <v>5676.3-3</v>
      </c>
      <c r="C70" s="350"/>
      <c r="D70" s="350"/>
      <c r="E70" s="350"/>
      <c r="F70" s="394" t="s">
        <v>548</v>
      </c>
      <c r="G70" s="393" t="str">
        <f>'Main Sheet'!H1</f>
        <v>37-M</v>
      </c>
      <c r="H70" s="351"/>
    </row>
    <row r="71" spans="1:8" ht="21.6" customHeight="1" x14ac:dyDescent="0.3">
      <c r="A71" s="352" t="s">
        <v>654</v>
      </c>
      <c r="B71" s="503" t="str">
        <f>IF('Main Sheet'!A15&gt;0,'Main Sheet'!H15,"")</f>
        <v>MDF</v>
      </c>
      <c r="C71" s="350"/>
      <c r="D71" s="350"/>
      <c r="E71" s="350"/>
      <c r="F71" s="350"/>
      <c r="G71" s="350"/>
      <c r="H71" s="351"/>
    </row>
    <row r="72" spans="1:8" ht="21.6" customHeight="1" x14ac:dyDescent="0.3">
      <c r="A72" s="353" t="s">
        <v>655</v>
      </c>
      <c r="B72" s="354" t="str">
        <f>IF('Main Sheet'!A15&gt;0,'Main Sheet'!G15,"")</f>
        <v xml:space="preserve">VISTA FLAT </v>
      </c>
      <c r="C72" s="355"/>
      <c r="D72" s="355"/>
      <c r="E72" s="355"/>
      <c r="F72" s="355"/>
      <c r="G72" s="355"/>
      <c r="H72" s="356"/>
    </row>
    <row r="73" spans="1:8" ht="21.6" customHeight="1" x14ac:dyDescent="0.3">
      <c r="A73" s="352" t="s">
        <v>656</v>
      </c>
      <c r="B73" s="503" t="str">
        <f>IF('Main Sheet'!A15&gt;0,'Main Sheet'!I15,"")</f>
        <v>AHM 10 MATTE`</v>
      </c>
      <c r="C73" s="350"/>
      <c r="D73" s="350"/>
      <c r="E73" s="350"/>
      <c r="F73" s="350" t="str">
        <f>'Main Sheet'!F15</f>
        <v>CF15X21X77 3/4</v>
      </c>
      <c r="G73" s="350"/>
      <c r="H73" s="351"/>
    </row>
    <row r="74" spans="1:8" ht="21.6" customHeight="1" x14ac:dyDescent="0.3">
      <c r="A74" s="352" t="s">
        <v>657</v>
      </c>
      <c r="B74" s="1074" t="str">
        <f>IF('Main Sheet'!A15&gt;0,'Main Sheet'!A15,"")</f>
        <v xml:space="preserve">VATERO INC </v>
      </c>
      <c r="C74" s="1074"/>
      <c r="D74" s="1074"/>
      <c r="E74" s="1074"/>
      <c r="F74" s="1074"/>
      <c r="G74" s="1074"/>
      <c r="H74" s="1075"/>
    </row>
    <row r="75" spans="1:8" ht="21.6" customHeight="1" x14ac:dyDescent="0.35">
      <c r="A75" s="341"/>
      <c r="B75" s="342"/>
      <c r="C75" s="344" t="str">
        <f>IF('Main Sheet'!L71&gt;0,'Main Sheet'!#REF!,"")</f>
        <v/>
      </c>
      <c r="D75" s="1077" t="str">
        <f>IF('Main Sheet'!E15&gt;0,VLOOKUP('Main Sheet'!E15,'VANITY INFO'!A1:C2044,2,FALSE),"")</f>
        <v>CLASSIC-15-TOWER 2 DR HLS</v>
      </c>
      <c r="E75" s="1078"/>
      <c r="F75" s="1078"/>
      <c r="G75" s="1078"/>
      <c r="H75" s="1079"/>
    </row>
    <row r="76" spans="1:8" ht="21.6" customHeight="1" x14ac:dyDescent="0.25">
      <c r="A76" s="27"/>
      <c r="B76" s="502"/>
      <c r="C76" s="1"/>
      <c r="D76" s="1"/>
      <c r="E76" s="1"/>
      <c r="F76" s="343"/>
      <c r="G76" s="47"/>
      <c r="H76" s="175"/>
    </row>
    <row r="77" spans="1:8" s="22" customFormat="1" ht="21.6" customHeight="1" x14ac:dyDescent="0.35">
      <c r="A77" s="363"/>
      <c r="B77" s="364" t="str">
        <f>IF('Main Sheet'!M17&gt;0,'Main Sheet'!M17,"")</f>
        <v/>
      </c>
      <c r="C77" s="1083" t="str">
        <f>IF('Main Sheet'!M15&gt;0,'Main Sheet'!M15,"")</f>
        <v/>
      </c>
      <c r="D77" s="1084"/>
      <c r="E77" s="1085" t="str">
        <f>IF('Main Sheet'!M15&gt;0,'Main Sheet'!M3,"")</f>
        <v/>
      </c>
      <c r="F77" s="1086"/>
      <c r="G77" s="363"/>
      <c r="H77" s="365"/>
    </row>
    <row r="78" spans="1:8" ht="270.60000000000002" customHeight="1" x14ac:dyDescent="0.25">
      <c r="A78" s="340"/>
      <c r="B78" s="1080" t="str">
        <f>IF('Main Sheet'!E15&gt;0,VLOOKUP('Main Sheet'!E15,'VANITY INFO'!C1:D2044,2,FALSE),"")</f>
        <v xml:space="preserve">[1]-14 7/8 X 26 1/2  --DOOR                   [1]--14 7/8  X 44 1/8  -- DOOR                       [1]- 14 7/8  X 4-- CLASSIC KICK              [1]-14 7/8 X 2 3/4 -TOWER MOULDING </v>
      </c>
      <c r="C78" s="1081"/>
      <c r="D78" s="1081"/>
      <c r="E78" s="1081"/>
      <c r="F78" s="1082"/>
      <c r="G78" s="345"/>
      <c r="H78" s="175"/>
    </row>
    <row r="79" spans="1:8" ht="23.25" x14ac:dyDescent="0.35">
      <c r="A79" s="346" t="str">
        <f>IF('Main Sheet'!J15&gt;0,'Main Sheet'!J3,"")</f>
        <v/>
      </c>
      <c r="B79" s="342"/>
      <c r="C79" s="369" t="str">
        <f>IF('Main Sheet'!J15&gt;0,'Main Sheet'!J15,"")</f>
        <v/>
      </c>
      <c r="D79" s="369" t="str">
        <f>IF('Main Sheet'!J17&gt;0,'Main Sheet'!J17,"")</f>
        <v/>
      </c>
      <c r="E79" s="342"/>
      <c r="F79" s="342"/>
      <c r="G79" s="277"/>
      <c r="H79" s="343"/>
    </row>
    <row r="80" spans="1:8" x14ac:dyDescent="0.25">
      <c r="A80" s="336"/>
      <c r="B80" s="412"/>
      <c r="C80" s="412"/>
      <c r="D80" s="412"/>
      <c r="E80" s="412"/>
      <c r="F80" s="412"/>
      <c r="G80" s="412"/>
      <c r="H80" s="338"/>
    </row>
    <row r="81" spans="1:8" x14ac:dyDescent="0.25">
      <c r="A81" s="27"/>
      <c r="B81" s="1"/>
      <c r="G81" s="360"/>
      <c r="H81" s="175"/>
    </row>
    <row r="82" spans="1:8" x14ac:dyDescent="0.25">
      <c r="A82" s="27"/>
      <c r="B82" s="1"/>
      <c r="H82" s="175"/>
    </row>
    <row r="83" spans="1:8" ht="15.75" x14ac:dyDescent="0.25">
      <c r="A83" s="27"/>
      <c r="B83" s="1"/>
      <c r="D83" s="358" t="s">
        <v>756</v>
      </c>
      <c r="E83" s="359" t="s">
        <v>546</v>
      </c>
      <c r="F83" s="1076">
        <f>'Main Sheet'!C1</f>
        <v>44452</v>
      </c>
      <c r="G83" s="1076"/>
      <c r="H83" s="175"/>
    </row>
    <row r="84" spans="1:8" ht="15.75" x14ac:dyDescent="0.25">
      <c r="A84" s="27"/>
      <c r="B84" s="1"/>
      <c r="D84" s="358"/>
      <c r="E84" s="359" t="s">
        <v>757</v>
      </c>
      <c r="F84" s="1073" t="str">
        <f>IF(H1="","",TEXT(WORKDAY('Main Sheet'!C1, 2),"MMM-DD-YYY"))</f>
        <v>Sep-15-2021</v>
      </c>
      <c r="G84" s="1073"/>
      <c r="H84" s="175"/>
    </row>
    <row r="85" spans="1:8" ht="15.75" x14ac:dyDescent="0.25">
      <c r="A85" s="27"/>
      <c r="B85" s="1"/>
      <c r="D85" s="358"/>
      <c r="E85" s="359"/>
      <c r="F85" s="359"/>
      <c r="G85" s="359"/>
      <c r="H85" s="175"/>
    </row>
    <row r="86" spans="1:8" ht="15.75" x14ac:dyDescent="0.25">
      <c r="A86" s="27"/>
      <c r="B86" s="1"/>
      <c r="D86" s="358" t="s">
        <v>758</v>
      </c>
      <c r="E86" s="359" t="s">
        <v>546</v>
      </c>
      <c r="F86" s="1073" t="str">
        <f>IF(H1="","",TEXT(WORKDAY('Main Sheet'!C1, 3),"MMM-DD-YYY"))</f>
        <v>Sep-16-2021</v>
      </c>
      <c r="G86" s="1073"/>
      <c r="H86" s="175"/>
    </row>
    <row r="87" spans="1:8" ht="15.75" x14ac:dyDescent="0.25">
      <c r="A87" s="27"/>
      <c r="B87" s="1"/>
      <c r="D87" s="358"/>
      <c r="E87" s="359" t="s">
        <v>757</v>
      </c>
      <c r="F87" s="1073" t="str">
        <f>IF(H1="","",TEXT(WORKDAY('Main Sheet'!C1, 4),"MMM-DD-YYY"))</f>
        <v>Sep-17-2021</v>
      </c>
      <c r="G87" s="1073"/>
      <c r="H87" s="175"/>
    </row>
    <row r="88" spans="1:8" ht="15.75" x14ac:dyDescent="0.25">
      <c r="A88" s="27"/>
      <c r="B88" s="1"/>
      <c r="D88" s="358"/>
      <c r="E88" s="359"/>
      <c r="F88" s="359"/>
      <c r="G88" s="359"/>
      <c r="H88" s="175"/>
    </row>
    <row r="89" spans="1:8" ht="15.75" x14ac:dyDescent="0.25">
      <c r="A89" s="27"/>
      <c r="B89" s="1"/>
      <c r="D89" s="358" t="s">
        <v>759</v>
      </c>
      <c r="E89" s="359" t="s">
        <v>546</v>
      </c>
      <c r="F89" s="1073" t="str">
        <f>IF(H1="","",TEXT(WORKDAY('Main Sheet'!C1, 5),"MMM-DD-YYY"))</f>
        <v>Sep-20-2021</v>
      </c>
      <c r="G89" s="1073"/>
      <c r="H89" s="175"/>
    </row>
    <row r="90" spans="1:8" ht="15.75" x14ac:dyDescent="0.25">
      <c r="A90" s="27"/>
      <c r="B90" s="1"/>
      <c r="D90" s="358"/>
      <c r="E90" s="359" t="s">
        <v>757</v>
      </c>
      <c r="F90" s="1073" t="str">
        <f>IF(H1="","",TEXT(WORKDAY('Main Sheet'!C1, 6),"MMM-DD-YYY"))</f>
        <v>Sep-21-2021</v>
      </c>
      <c r="G90" s="1073"/>
      <c r="H90" s="175"/>
    </row>
    <row r="91" spans="1:8" x14ac:dyDescent="0.25">
      <c r="A91" s="27"/>
      <c r="B91" s="1"/>
      <c r="C91" s="1"/>
      <c r="D91" s="1"/>
      <c r="E91" s="1"/>
      <c r="F91" s="1"/>
      <c r="G91" s="1"/>
      <c r="H91" s="175"/>
    </row>
    <row r="92" spans="1:8" x14ac:dyDescent="0.25">
      <c r="A92" s="203"/>
      <c r="B92" s="413"/>
      <c r="C92" s="413"/>
      <c r="D92" s="413"/>
      <c r="E92" s="413"/>
      <c r="F92" s="413"/>
      <c r="G92" s="413"/>
      <c r="H92" s="53"/>
    </row>
    <row r="95" spans="1:8" ht="21.6" customHeight="1" x14ac:dyDescent="0.35">
      <c r="A95" s="348" t="s">
        <v>653</v>
      </c>
      <c r="B95" s="503">
        <f>IF('Main Sheet'!A18&gt;0,'Main Sheet'!C18,"")</f>
        <v>5677</v>
      </c>
      <c r="C95" s="350"/>
      <c r="D95" s="350"/>
      <c r="E95" s="350"/>
      <c r="F95" s="394" t="s">
        <v>548</v>
      </c>
      <c r="G95" s="393" t="str">
        <f>'Main Sheet'!H1</f>
        <v>37-M</v>
      </c>
      <c r="H95" s="351"/>
    </row>
    <row r="96" spans="1:8" ht="21.6" customHeight="1" x14ac:dyDescent="0.3">
      <c r="A96" s="352" t="s">
        <v>654</v>
      </c>
      <c r="B96" s="503" t="str">
        <f>IF('Main Sheet'!A18&gt;0,'Main Sheet'!H18,"")</f>
        <v>MDF</v>
      </c>
      <c r="C96" s="350"/>
      <c r="D96" s="350"/>
      <c r="E96" s="350"/>
      <c r="F96" s="350"/>
      <c r="G96" s="350"/>
      <c r="H96" s="351"/>
    </row>
    <row r="97" spans="1:8" ht="21.6" customHeight="1" x14ac:dyDescent="0.3">
      <c r="A97" s="353" t="s">
        <v>655</v>
      </c>
      <c r="B97" s="354" t="str">
        <f>IF('Main Sheet'!A18&gt;0,'Main Sheet'!G18,"")</f>
        <v xml:space="preserve">VISTA FLAT </v>
      </c>
      <c r="C97" s="355"/>
      <c r="D97" s="355"/>
      <c r="E97" s="355"/>
      <c r="F97" s="355"/>
      <c r="G97" s="355"/>
      <c r="H97" s="356"/>
    </row>
    <row r="98" spans="1:8" ht="21.6" customHeight="1" x14ac:dyDescent="0.3">
      <c r="A98" s="352" t="s">
        <v>656</v>
      </c>
      <c r="B98" s="503" t="str">
        <f>IF('Main Sheet'!A18&gt;0,'Main Sheet'!I18,"")</f>
        <v>AHM 80</v>
      </c>
      <c r="C98" s="350"/>
      <c r="D98" s="350"/>
      <c r="E98" s="350"/>
      <c r="F98" s="350" t="str">
        <f>'Main Sheet'!F18</f>
        <v>42x21x33 1/2 2DRX6DW</v>
      </c>
      <c r="G98" s="350"/>
      <c r="H98" s="351"/>
    </row>
    <row r="99" spans="1:8" ht="21.6" customHeight="1" x14ac:dyDescent="0.3">
      <c r="A99" s="352" t="s">
        <v>657</v>
      </c>
      <c r="B99" s="1074" t="str">
        <f>IF('Main Sheet'!A18&gt;0,'Main Sheet'!A18,"")</f>
        <v>BARDON SUPPLIES LTD-  ST.CATHARINES</v>
      </c>
      <c r="C99" s="1074"/>
      <c r="D99" s="1074"/>
      <c r="E99" s="1074"/>
      <c r="F99" s="1074"/>
      <c r="G99" s="1074"/>
      <c r="H99" s="1075"/>
    </row>
    <row r="100" spans="1:8" ht="21.6" customHeight="1" x14ac:dyDescent="0.35">
      <c r="A100" s="341"/>
      <c r="B100" s="342"/>
      <c r="C100" s="344" t="str">
        <f>IF('Main Sheet'!L96&gt;0,'Main Sheet'!#REF!,"")</f>
        <v/>
      </c>
      <c r="D100" s="1077" t="str">
        <f>IF('Main Sheet'!E18&gt;0,VLOOKUP('Main Sheet'!E18,'VANITY INFO'!A1:C2044,2,FALSE),"")</f>
        <v>42" CLASSIC- 2 DR 6 DW</v>
      </c>
      <c r="E100" s="1078"/>
      <c r="F100" s="1078"/>
      <c r="G100" s="1078"/>
      <c r="H100" s="1079"/>
    </row>
    <row r="101" spans="1:8" ht="21.6" customHeight="1" x14ac:dyDescent="0.25">
      <c r="A101" s="27"/>
      <c r="B101" s="502"/>
      <c r="C101" s="1"/>
      <c r="D101" s="1"/>
      <c r="E101" s="1"/>
      <c r="F101" s="343"/>
      <c r="G101" s="47"/>
      <c r="H101" s="175"/>
    </row>
    <row r="102" spans="1:8" s="22" customFormat="1" ht="23.25" x14ac:dyDescent="0.35">
      <c r="A102" s="363"/>
      <c r="B102" s="364" t="str">
        <f>IF('Main Sheet'!M20&gt;0,'Main Sheet'!M20,"")</f>
        <v>[1]</v>
      </c>
      <c r="C102" s="1083" t="str">
        <f>IF('Main Sheet'!M18&gt;0,'Main Sheet'!M18,"")</f>
        <v>36WX36H</v>
      </c>
      <c r="D102" s="1084"/>
      <c r="E102" s="1085" t="str">
        <f>IF('Main Sheet'!M18&gt;0,'Main Sheet'!M3,"")</f>
        <v>FRAMED MIRROR</v>
      </c>
      <c r="F102" s="1086"/>
      <c r="G102" s="363"/>
      <c r="H102" s="365"/>
    </row>
    <row r="103" spans="1:8" ht="270.60000000000002" customHeight="1" x14ac:dyDescent="0.25">
      <c r="A103" s="340"/>
      <c r="B103" s="1080" t="str">
        <f>IF('Main Sheet'!E18&gt;0,VLOOKUP('Main Sheet'!E18,'VANITY INFO'!C1:D2044,2,FALSE),"")</f>
        <v xml:space="preserve">[2] --8 7/8 X 26 1/2 -- DOOR                   [6]-- 11 7/8 X 8 3/4 -- DRAWER                  [1]-- 41 7/8 X 4-- CLASSIC KICK                 [1]-- 41 7/8 X 2 3/4 -- MOULDING </v>
      </c>
      <c r="C103" s="1081"/>
      <c r="D103" s="1081"/>
      <c r="E103" s="1081"/>
      <c r="F103" s="1082"/>
      <c r="G103" s="345"/>
      <c r="H103" s="175"/>
    </row>
    <row r="104" spans="1:8" ht="23.25" x14ac:dyDescent="0.35">
      <c r="A104" s="346" t="str">
        <f>IF('Main Sheet'!J18&gt;0,'Main Sheet'!J3,"")</f>
        <v/>
      </c>
      <c r="B104" s="342"/>
      <c r="C104" s="369" t="str">
        <f>IF('Main Sheet'!J18&gt;0,'Main Sheet'!J18,"")</f>
        <v/>
      </c>
      <c r="D104" s="369" t="str">
        <f>IF('Main Sheet'!J20&gt;0,'Main Sheet'!J20,"")</f>
        <v/>
      </c>
      <c r="E104" s="342"/>
      <c r="F104" s="342"/>
      <c r="G104" s="277"/>
      <c r="H104" s="343"/>
    </row>
    <row r="105" spans="1:8" x14ac:dyDescent="0.25">
      <c r="A105" s="336"/>
      <c r="B105" s="412"/>
      <c r="C105" s="412"/>
      <c r="D105" s="412"/>
      <c r="E105" s="412"/>
      <c r="F105" s="412"/>
      <c r="G105" s="412"/>
      <c r="H105" s="338"/>
    </row>
    <row r="106" spans="1:8" x14ac:dyDescent="0.25">
      <c r="A106" s="27"/>
      <c r="B106" s="1"/>
      <c r="G106" s="360"/>
      <c r="H106" s="175"/>
    </row>
    <row r="107" spans="1:8" x14ac:dyDescent="0.25">
      <c r="A107" s="27"/>
      <c r="B107" s="1"/>
      <c r="H107" s="175"/>
    </row>
    <row r="108" spans="1:8" ht="15.75" x14ac:dyDescent="0.25">
      <c r="A108" s="27"/>
      <c r="B108" s="1"/>
      <c r="D108" s="358" t="s">
        <v>756</v>
      </c>
      <c r="E108" s="359" t="s">
        <v>546</v>
      </c>
      <c r="F108" s="1076">
        <f>'Main Sheet'!C1</f>
        <v>44452</v>
      </c>
      <c r="G108" s="1076"/>
      <c r="H108" s="175"/>
    </row>
    <row r="109" spans="1:8" ht="15.75" x14ac:dyDescent="0.25">
      <c r="A109" s="27"/>
      <c r="B109" s="1"/>
      <c r="D109" s="358"/>
      <c r="E109" s="359" t="s">
        <v>757</v>
      </c>
      <c r="F109" s="1073" t="str">
        <f>IF(H1="","",TEXT(WORKDAY('Main Sheet'!C1, 2),"MMM-DD-YYY"))</f>
        <v>Sep-15-2021</v>
      </c>
      <c r="G109" s="1073"/>
      <c r="H109" s="175"/>
    </row>
    <row r="110" spans="1:8" ht="15.75" x14ac:dyDescent="0.25">
      <c r="A110" s="27"/>
      <c r="B110" s="1"/>
      <c r="D110" s="358"/>
      <c r="E110" s="359"/>
      <c r="F110" s="359"/>
      <c r="G110" s="359"/>
      <c r="H110" s="175"/>
    </row>
    <row r="111" spans="1:8" ht="15.75" x14ac:dyDescent="0.25">
      <c r="A111" s="27"/>
      <c r="B111" s="1"/>
      <c r="D111" s="358" t="s">
        <v>758</v>
      </c>
      <c r="E111" s="359" t="s">
        <v>546</v>
      </c>
      <c r="F111" s="1073" t="str">
        <f>IF(H1="","",TEXT(WORKDAY('Main Sheet'!C1, 3),"MMM-DD-YYY"))</f>
        <v>Sep-16-2021</v>
      </c>
      <c r="G111" s="1073"/>
      <c r="H111" s="175"/>
    </row>
    <row r="112" spans="1:8" ht="15.75" x14ac:dyDescent="0.25">
      <c r="A112" s="27"/>
      <c r="B112" s="1"/>
      <c r="D112" s="358"/>
      <c r="E112" s="359" t="s">
        <v>757</v>
      </c>
      <c r="F112" s="1073" t="str">
        <f>IF(H1="","",TEXT(WORKDAY('Main Sheet'!C1, 4),"MMM-DD-YYY"))</f>
        <v>Sep-17-2021</v>
      </c>
      <c r="G112" s="1073"/>
      <c r="H112" s="175"/>
    </row>
    <row r="113" spans="1:8" ht="15.75" x14ac:dyDescent="0.25">
      <c r="A113" s="27"/>
      <c r="B113" s="1"/>
      <c r="D113" s="358"/>
      <c r="E113" s="359"/>
      <c r="F113" s="359"/>
      <c r="G113" s="359"/>
      <c r="H113" s="175"/>
    </row>
    <row r="114" spans="1:8" ht="15.75" x14ac:dyDescent="0.25">
      <c r="A114" s="27"/>
      <c r="B114" s="1"/>
      <c r="D114" s="358" t="s">
        <v>759</v>
      </c>
      <c r="E114" s="359" t="s">
        <v>546</v>
      </c>
      <c r="F114" s="1073" t="str">
        <f>IF(H1="","",TEXT(WORKDAY('Main Sheet'!C1, 5),"MMM-DD-YYY"))</f>
        <v>Sep-20-2021</v>
      </c>
      <c r="G114" s="1073"/>
      <c r="H114" s="175"/>
    </row>
    <row r="115" spans="1:8" ht="15.75" x14ac:dyDescent="0.25">
      <c r="A115" s="27"/>
      <c r="B115" s="1"/>
      <c r="D115" s="358"/>
      <c r="E115" s="359" t="s">
        <v>757</v>
      </c>
      <c r="F115" s="1073" t="str">
        <f>IF(H1="","",TEXT(WORKDAY('Main Sheet'!C1, 6),"MMM-DD-YYY"))</f>
        <v>Sep-21-2021</v>
      </c>
      <c r="G115" s="1073"/>
      <c r="H115" s="175"/>
    </row>
    <row r="116" spans="1:8" x14ac:dyDescent="0.25">
      <c r="A116" s="27"/>
      <c r="B116" s="1"/>
      <c r="C116" s="1"/>
      <c r="D116" s="1"/>
      <c r="E116" s="1"/>
      <c r="F116" s="1"/>
      <c r="G116" s="1"/>
      <c r="H116" s="175"/>
    </row>
    <row r="117" spans="1:8" x14ac:dyDescent="0.25">
      <c r="A117" s="203"/>
      <c r="B117" s="413"/>
      <c r="C117" s="413"/>
      <c r="D117" s="413"/>
      <c r="E117" s="413"/>
      <c r="F117" s="413"/>
      <c r="G117" s="413"/>
      <c r="H117" s="53"/>
    </row>
    <row r="120" spans="1:8" ht="21.6" customHeight="1" x14ac:dyDescent="0.35">
      <c r="A120" s="348" t="s">
        <v>653</v>
      </c>
      <c r="B120" s="503" t="str">
        <f>IF('Main Sheet'!A21&gt;0,'Main Sheet'!C21,"")</f>
        <v>5678.1-5</v>
      </c>
      <c r="C120" s="350"/>
      <c r="D120" s="350"/>
      <c r="E120" s="350"/>
      <c r="F120" s="394" t="s">
        <v>548</v>
      </c>
      <c r="G120" s="393" t="str">
        <f>'Main Sheet'!H1</f>
        <v>37-M</v>
      </c>
      <c r="H120" s="351"/>
    </row>
    <row r="121" spans="1:8" ht="21.6" customHeight="1" x14ac:dyDescent="0.3">
      <c r="A121" s="352" t="s">
        <v>654</v>
      </c>
      <c r="B121" s="503" t="str">
        <f>IF('Main Sheet'!A21&gt;0,'Main Sheet'!H21,"")</f>
        <v xml:space="preserve">MAPLE </v>
      </c>
      <c r="C121" s="350"/>
      <c r="D121" s="350"/>
      <c r="E121" s="350"/>
      <c r="F121" s="350"/>
      <c r="G121" s="350"/>
      <c r="H121" s="351"/>
    </row>
    <row r="122" spans="1:8" ht="21.6" customHeight="1" x14ac:dyDescent="0.3">
      <c r="A122" s="353" t="s">
        <v>655</v>
      </c>
      <c r="B122" s="354" t="str">
        <f>IF('Main Sheet'!A21&gt;0,'Main Sheet'!G21,"")</f>
        <v>SHAKER</v>
      </c>
      <c r="C122" s="355"/>
      <c r="D122" s="355"/>
      <c r="E122" s="355"/>
      <c r="F122" s="355"/>
      <c r="G122" s="355"/>
      <c r="H122" s="356"/>
    </row>
    <row r="123" spans="1:8" ht="21.6" customHeight="1" x14ac:dyDescent="0.3">
      <c r="A123" s="352" t="s">
        <v>656</v>
      </c>
      <c r="B123" s="503" t="str">
        <f>IF('Main Sheet'!A21&gt;0,'Main Sheet'!I21,"")</f>
        <v>AHM 3700</v>
      </c>
      <c r="C123" s="350"/>
      <c r="D123" s="350"/>
      <c r="E123" s="350"/>
      <c r="F123" s="350" t="str">
        <f>'Main Sheet'!F21</f>
        <v>48X21X33 1/2 2DR 6DW</v>
      </c>
      <c r="G123" s="350"/>
      <c r="H123" s="351"/>
    </row>
    <row r="124" spans="1:8" ht="21.6" customHeight="1" x14ac:dyDescent="0.3">
      <c r="A124" s="352" t="s">
        <v>657</v>
      </c>
      <c r="B124" s="1074" t="str">
        <f>IF('Main Sheet'!A21&gt;0,'Main Sheet'!A21,"")</f>
        <v>DEPEUTER'S DECORATING CENTRE</v>
      </c>
      <c r="C124" s="1074"/>
      <c r="D124" s="1074"/>
      <c r="E124" s="1074"/>
      <c r="F124" s="1074"/>
      <c r="G124" s="1074"/>
      <c r="H124" s="1075"/>
    </row>
    <row r="125" spans="1:8" ht="21.6" customHeight="1" x14ac:dyDescent="0.35">
      <c r="A125" s="341"/>
      <c r="B125" s="342"/>
      <c r="C125" s="344" t="str">
        <f>IF('Main Sheet'!L121&gt;0,'Main Sheet'!#REF!,"")</f>
        <v/>
      </c>
      <c r="D125" s="1077" t="str">
        <f>IF('Main Sheet'!E21&gt;0,VLOOKUP('Main Sheet'!E21,'VANITY INFO'!A1:C2044,2,FALSE),"")</f>
        <v>48" CLASSIC- 2 DR 6 DW</v>
      </c>
      <c r="E125" s="1078"/>
      <c r="F125" s="1078"/>
      <c r="G125" s="1078"/>
      <c r="H125" s="1079"/>
    </row>
    <row r="126" spans="1:8" ht="21.6" customHeight="1" x14ac:dyDescent="0.25">
      <c r="A126" s="27"/>
      <c r="B126" s="502"/>
      <c r="C126" s="1"/>
      <c r="D126" s="1"/>
      <c r="E126" s="1"/>
      <c r="F126" s="343"/>
      <c r="G126" s="47"/>
      <c r="H126" s="175"/>
    </row>
    <row r="127" spans="1:8" s="22" customFormat="1" ht="21.6" customHeight="1" x14ac:dyDescent="0.35">
      <c r="A127" s="363"/>
      <c r="B127" s="364" t="str">
        <f>IF('Main Sheet'!M23&gt;0,'Main Sheet'!M23,"")</f>
        <v/>
      </c>
      <c r="C127" s="1083" t="str">
        <f>IF('Main Sheet'!M21&gt;0,'Main Sheet'!M21,"")</f>
        <v/>
      </c>
      <c r="D127" s="1084"/>
      <c r="E127" s="1085" t="str">
        <f>IF('Main Sheet'!M21&gt;0,'Main Sheet'!M3,"")</f>
        <v/>
      </c>
      <c r="F127" s="1086"/>
      <c r="G127" s="363"/>
      <c r="H127" s="365"/>
    </row>
    <row r="128" spans="1:8" ht="270.60000000000002" customHeight="1" x14ac:dyDescent="0.25">
      <c r="A128" s="340"/>
      <c r="B128" s="1080" t="str">
        <f>IF('Main Sheet'!E21&gt;0,VLOOKUP('Main Sheet'!E21,'VANITY INFO'!C1:D2044,2,FALSE),"")</f>
        <v xml:space="preserve">[2] --11 7/8 X 26 1/2 -- DOOR                 [6]-- 11 7/8 X 8 3/4 -- DRAWER                  [1]-- 47 7/8 X 4-- CLASSIC KICK                 [1]-- 47 7/8 X 2 3/4 -- MOULDING </v>
      </c>
      <c r="C128" s="1081"/>
      <c r="D128" s="1081"/>
      <c r="E128" s="1081"/>
      <c r="F128" s="1082"/>
      <c r="G128" s="345"/>
      <c r="H128" s="175"/>
    </row>
    <row r="129" spans="1:8" ht="23.25" x14ac:dyDescent="0.35">
      <c r="A129" s="346" t="str">
        <f>IF('Main Sheet'!J21&gt;0,'Main Sheet'!J3,"")</f>
        <v/>
      </c>
      <c r="B129" s="342"/>
      <c r="C129" s="369" t="str">
        <f>IF('Main Sheet'!J21&gt;0,'Main Sheet'!J21,"")</f>
        <v/>
      </c>
      <c r="D129" s="369" t="str">
        <f>IF('Main Sheet'!J23&gt;0,'Main Sheet'!J23,"")</f>
        <v/>
      </c>
      <c r="E129" s="342"/>
      <c r="F129" s="342"/>
      <c r="G129" s="277"/>
      <c r="H129" s="343"/>
    </row>
    <row r="130" spans="1:8" x14ac:dyDescent="0.25">
      <c r="A130" s="336"/>
      <c r="B130" s="412"/>
      <c r="C130" s="412"/>
      <c r="D130" s="412"/>
      <c r="E130" s="412"/>
      <c r="F130" s="412"/>
      <c r="G130" s="412"/>
      <c r="H130" s="338"/>
    </row>
    <row r="131" spans="1:8" x14ac:dyDescent="0.25">
      <c r="A131" s="27"/>
      <c r="B131" s="1"/>
      <c r="G131" s="360"/>
      <c r="H131" s="175"/>
    </row>
    <row r="132" spans="1:8" x14ac:dyDescent="0.25">
      <c r="A132" s="27"/>
      <c r="B132" s="1"/>
      <c r="H132" s="175"/>
    </row>
    <row r="133" spans="1:8" ht="15.75" x14ac:dyDescent="0.25">
      <c r="A133" s="27"/>
      <c r="B133" s="1"/>
      <c r="D133" s="358" t="s">
        <v>756</v>
      </c>
      <c r="E133" s="359" t="s">
        <v>546</v>
      </c>
      <c r="F133" s="1076">
        <f>'Main Sheet'!C1</f>
        <v>44452</v>
      </c>
      <c r="G133" s="1076"/>
      <c r="H133" s="175"/>
    </row>
    <row r="134" spans="1:8" ht="15.75" x14ac:dyDescent="0.25">
      <c r="A134" s="27"/>
      <c r="B134" s="1"/>
      <c r="D134" s="358"/>
      <c r="E134" s="359" t="s">
        <v>757</v>
      </c>
      <c r="F134" s="1073" t="str">
        <f>IF(H1="","",TEXT(WORKDAY('Main Sheet'!C1, 2),"MMM-DD-YYY"))</f>
        <v>Sep-15-2021</v>
      </c>
      <c r="G134" s="1073"/>
      <c r="H134" s="175"/>
    </row>
    <row r="135" spans="1:8" ht="15.75" x14ac:dyDescent="0.25">
      <c r="A135" s="27"/>
      <c r="B135" s="1"/>
      <c r="D135" s="358"/>
      <c r="E135" s="359"/>
      <c r="F135" s="359"/>
      <c r="G135" s="359"/>
      <c r="H135" s="175"/>
    </row>
    <row r="136" spans="1:8" ht="15.75" x14ac:dyDescent="0.25">
      <c r="A136" s="27"/>
      <c r="B136" s="1"/>
      <c r="D136" s="358" t="s">
        <v>758</v>
      </c>
      <c r="E136" s="359" t="s">
        <v>546</v>
      </c>
      <c r="F136" s="1073" t="str">
        <f>IF(H1="","",TEXT(WORKDAY('Main Sheet'!C1, 3),"MMM-DD-YYY"))</f>
        <v>Sep-16-2021</v>
      </c>
      <c r="G136" s="1073"/>
      <c r="H136" s="175"/>
    </row>
    <row r="137" spans="1:8" ht="15.75" x14ac:dyDescent="0.25">
      <c r="A137" s="27"/>
      <c r="B137" s="1"/>
      <c r="D137" s="358"/>
      <c r="E137" s="359" t="s">
        <v>757</v>
      </c>
      <c r="F137" s="1073" t="str">
        <f>IF(H1="","",TEXT(WORKDAY('Main Sheet'!C1, 4),"MMM-DD-YYY"))</f>
        <v>Sep-17-2021</v>
      </c>
      <c r="G137" s="1073"/>
      <c r="H137" s="175"/>
    </row>
    <row r="138" spans="1:8" ht="15.75" x14ac:dyDescent="0.25">
      <c r="A138" s="27"/>
      <c r="B138" s="1"/>
      <c r="D138" s="358"/>
      <c r="E138" s="359"/>
      <c r="F138" s="359"/>
      <c r="G138" s="359"/>
      <c r="H138" s="175"/>
    </row>
    <row r="139" spans="1:8" ht="15.75" x14ac:dyDescent="0.25">
      <c r="A139" s="27"/>
      <c r="B139" s="1"/>
      <c r="D139" s="358" t="s">
        <v>759</v>
      </c>
      <c r="E139" s="359" t="s">
        <v>546</v>
      </c>
      <c r="F139" s="1073" t="str">
        <f>IF(H1="","",TEXT(WORKDAY('Main Sheet'!C1, 5),"MMM-DD-YYY"))</f>
        <v>Sep-20-2021</v>
      </c>
      <c r="G139" s="1073"/>
      <c r="H139" s="175"/>
    </row>
    <row r="140" spans="1:8" ht="15.75" x14ac:dyDescent="0.25">
      <c r="A140" s="27"/>
      <c r="B140" s="1"/>
      <c r="D140" s="358"/>
      <c r="E140" s="359" t="s">
        <v>757</v>
      </c>
      <c r="F140" s="1073" t="str">
        <f>IF(H1="","",TEXT(WORKDAY('Main Sheet'!C1, 6),"MMM-DD-YYY"))</f>
        <v>Sep-21-2021</v>
      </c>
      <c r="G140" s="1073"/>
      <c r="H140" s="175"/>
    </row>
    <row r="141" spans="1:8" x14ac:dyDescent="0.25">
      <c r="A141" s="27"/>
      <c r="B141" s="1"/>
      <c r="C141" s="1"/>
      <c r="D141" s="1"/>
      <c r="E141" s="1"/>
      <c r="F141" s="1"/>
      <c r="G141" s="1"/>
      <c r="H141" s="175"/>
    </row>
    <row r="142" spans="1:8" x14ac:dyDescent="0.25">
      <c r="A142" s="203"/>
      <c r="B142" s="413"/>
      <c r="C142" s="413"/>
      <c r="D142" s="413"/>
      <c r="E142" s="413"/>
      <c r="F142" s="413"/>
      <c r="G142" s="413"/>
      <c r="H142" s="53"/>
    </row>
    <row r="143" spans="1:8" ht="18.75" x14ac:dyDescent="0.3">
      <c r="F143" s="26"/>
      <c r="G143" s="26"/>
      <c r="H143" s="26"/>
    </row>
    <row r="144" spans="1:8" ht="21.6" customHeight="1" x14ac:dyDescent="0.35">
      <c r="A144" s="348" t="s">
        <v>653</v>
      </c>
      <c r="B144" s="503" t="str">
        <f>IF('Main Sheet'!A24&gt;0,'Main Sheet'!C24,"")</f>
        <v>5678.2-5</v>
      </c>
      <c r="C144" s="350"/>
      <c r="D144" s="350"/>
      <c r="E144" s="350"/>
      <c r="F144" s="394" t="s">
        <v>548</v>
      </c>
      <c r="G144" s="393" t="str">
        <f>'Main Sheet'!H1</f>
        <v>37-M</v>
      </c>
      <c r="H144" s="351"/>
    </row>
    <row r="145" spans="1:8" ht="21.6" customHeight="1" x14ac:dyDescent="0.3">
      <c r="A145" s="352" t="s">
        <v>654</v>
      </c>
      <c r="B145" s="503" t="str">
        <f>IF('Main Sheet'!A24&gt;0,'Main Sheet'!H24,"")</f>
        <v>MAPLE</v>
      </c>
      <c r="C145" s="350"/>
      <c r="D145" s="350"/>
      <c r="E145" s="350"/>
      <c r="F145" s="350"/>
      <c r="G145" s="350"/>
      <c r="H145" s="351"/>
    </row>
    <row r="146" spans="1:8" ht="21.6" customHeight="1" x14ac:dyDescent="0.3">
      <c r="A146" s="353" t="s">
        <v>655</v>
      </c>
      <c r="B146" s="354" t="str">
        <f>IF('Main Sheet'!A24&gt;0,'Main Sheet'!G24,"")</f>
        <v>SHAKER</v>
      </c>
      <c r="C146" s="355"/>
      <c r="D146" s="355"/>
      <c r="E146" s="355"/>
      <c r="F146" s="355"/>
      <c r="G146" s="355"/>
      <c r="H146" s="356"/>
    </row>
    <row r="147" spans="1:8" ht="21.6" customHeight="1" x14ac:dyDescent="0.3">
      <c r="A147" s="352" t="s">
        <v>656</v>
      </c>
      <c r="B147" s="503" t="str">
        <f>IF('Main Sheet'!A24&gt;0,'Main Sheet'!I24,"")</f>
        <v>AHM 3700</v>
      </c>
      <c r="C147" s="350"/>
      <c r="D147" s="350"/>
      <c r="E147" s="350"/>
      <c r="F147" s="350" t="str">
        <f>'Main Sheet'!F24</f>
        <v>48X21X33 1/2 2DR 6DW</v>
      </c>
      <c r="G147" s="350"/>
      <c r="H147" s="351"/>
    </row>
    <row r="148" spans="1:8" ht="21.6" customHeight="1" x14ac:dyDescent="0.3">
      <c r="A148" s="352" t="s">
        <v>657</v>
      </c>
      <c r="B148" s="1074" t="str">
        <f>IF('Main Sheet'!A24&gt;0,'Main Sheet'!A24,"")</f>
        <v>DEPEUTER'S DECORATING CENTRE</v>
      </c>
      <c r="C148" s="1074"/>
      <c r="D148" s="1074"/>
      <c r="E148" s="1074"/>
      <c r="F148" s="1074"/>
      <c r="G148" s="1074"/>
      <c r="H148" s="1075"/>
    </row>
    <row r="149" spans="1:8" ht="21.6" customHeight="1" x14ac:dyDescent="0.35">
      <c r="A149" s="341"/>
      <c r="B149" s="342"/>
      <c r="C149" s="344" t="str">
        <f>IF('Main Sheet'!L146&gt;0,'Main Sheet'!#REF!,"")</f>
        <v/>
      </c>
      <c r="D149" s="1077" t="str">
        <f>IF('Main Sheet'!E24&gt;0,VLOOKUP('Main Sheet'!E24,'VANITY INFO'!A1:C2044,2,FALSE),"")</f>
        <v>48" CLASSIC- 2 DR 6 DW</v>
      </c>
      <c r="E149" s="1078"/>
      <c r="F149" s="1078"/>
      <c r="G149" s="1078"/>
      <c r="H149" s="1079"/>
    </row>
    <row r="150" spans="1:8" ht="23.25" customHeight="1" x14ac:dyDescent="0.25">
      <c r="A150" s="27"/>
      <c r="B150" s="502"/>
      <c r="C150" s="1"/>
      <c r="D150" s="1"/>
      <c r="E150" s="1"/>
      <c r="F150" s="343"/>
      <c r="G150" s="47"/>
      <c r="H150" s="175"/>
    </row>
    <row r="151" spans="1:8" s="22" customFormat="1" ht="23.25" x14ac:dyDescent="0.35">
      <c r="A151" s="363"/>
      <c r="B151" s="364" t="str">
        <f>IF('Main Sheet'!M26&gt;0,'Main Sheet'!M26,"")</f>
        <v/>
      </c>
      <c r="C151" s="1083" t="str">
        <f>IF('Main Sheet'!M24&gt;0,'Main Sheet'!M24,"")</f>
        <v/>
      </c>
      <c r="D151" s="1084"/>
      <c r="E151" s="1085" t="str">
        <f>IF('Main Sheet'!M24&gt;0,'Main Sheet'!M3,"")</f>
        <v/>
      </c>
      <c r="F151" s="1086"/>
      <c r="G151" s="363"/>
      <c r="H151" s="365"/>
    </row>
    <row r="152" spans="1:8" ht="270.60000000000002" customHeight="1" x14ac:dyDescent="0.25">
      <c r="A152" s="340"/>
      <c r="B152" s="1080" t="str">
        <f>IF('Main Sheet'!E24&gt;0,VLOOKUP('Main Sheet'!E24,'VANITY INFO'!C1:D2044,2,FALSE),"")</f>
        <v xml:space="preserve">[2] --11 7/8 X 26 1/2 -- DOOR                 [6]-- 11 7/8 X 8 3/4 -- DRAWER                  [1]-- 47 7/8 X 4-- CLASSIC KICK                 [1]-- 47 7/8 X 2 3/4 -- MOULDING </v>
      </c>
      <c r="C152" s="1081"/>
      <c r="D152" s="1081"/>
      <c r="E152" s="1081"/>
      <c r="F152" s="1082"/>
      <c r="G152" s="345"/>
      <c r="H152" s="175"/>
    </row>
    <row r="153" spans="1:8" ht="23.25" x14ac:dyDescent="0.35">
      <c r="A153" s="346" t="str">
        <f>IF('Main Sheet'!J24&gt;0,'Main Sheet'!J3,"")</f>
        <v/>
      </c>
      <c r="B153" s="342"/>
      <c r="C153" s="369" t="str">
        <f>IF('Main Sheet'!J24&gt;0,'Main Sheet'!J24,"")</f>
        <v/>
      </c>
      <c r="D153" s="369" t="str">
        <f>IF('Main Sheet'!J26&gt;0,'Main Sheet'!J26,"")</f>
        <v/>
      </c>
      <c r="E153" s="342"/>
      <c r="F153" s="342"/>
      <c r="G153" s="277"/>
      <c r="H153" s="343"/>
    </row>
    <row r="154" spans="1:8" x14ac:dyDescent="0.25">
      <c r="A154" s="336"/>
      <c r="B154" s="412"/>
      <c r="C154" s="412"/>
      <c r="D154" s="412"/>
      <c r="E154" s="412"/>
      <c r="F154" s="412"/>
      <c r="G154" s="412"/>
      <c r="H154" s="338"/>
    </row>
    <row r="155" spans="1:8" x14ac:dyDescent="0.25">
      <c r="A155" s="27"/>
      <c r="B155" s="1"/>
      <c r="G155" s="360"/>
      <c r="H155" s="175"/>
    </row>
    <row r="156" spans="1:8" x14ac:dyDescent="0.25">
      <c r="A156" s="27"/>
      <c r="B156" s="1"/>
      <c r="H156" s="175"/>
    </row>
    <row r="157" spans="1:8" ht="15.75" x14ac:dyDescent="0.25">
      <c r="A157" s="27"/>
      <c r="B157" s="1"/>
      <c r="D157" s="358" t="s">
        <v>756</v>
      </c>
      <c r="E157" s="359" t="s">
        <v>546</v>
      </c>
      <c r="F157" s="1076">
        <f>'Main Sheet'!C1</f>
        <v>44452</v>
      </c>
      <c r="G157" s="1076"/>
      <c r="H157" s="175"/>
    </row>
    <row r="158" spans="1:8" ht="15.75" x14ac:dyDescent="0.25">
      <c r="A158" s="27"/>
      <c r="B158" s="1"/>
      <c r="D158" s="358"/>
      <c r="E158" s="359" t="s">
        <v>757</v>
      </c>
      <c r="F158" s="1073" t="str">
        <f>IF(H1="","",TEXT(WORKDAY('Main Sheet'!C1, 2),"MMM-DD-YYY"))</f>
        <v>Sep-15-2021</v>
      </c>
      <c r="G158" s="1073"/>
      <c r="H158" s="175"/>
    </row>
    <row r="159" spans="1:8" ht="15.75" x14ac:dyDescent="0.25">
      <c r="A159" s="27"/>
      <c r="B159" s="1"/>
      <c r="D159" s="358"/>
      <c r="E159" s="359"/>
      <c r="F159" s="359"/>
      <c r="G159" s="359"/>
      <c r="H159" s="175"/>
    </row>
    <row r="160" spans="1:8" ht="15.75" x14ac:dyDescent="0.25">
      <c r="A160" s="27"/>
      <c r="B160" s="1"/>
      <c r="D160" s="358" t="s">
        <v>758</v>
      </c>
      <c r="E160" s="359" t="s">
        <v>546</v>
      </c>
      <c r="F160" s="1073" t="str">
        <f>IF(H1="","",TEXT(WORKDAY('Main Sheet'!C1, 3),"MMM-DD-YYY"))</f>
        <v>Sep-16-2021</v>
      </c>
      <c r="G160" s="1073"/>
      <c r="H160" s="175"/>
    </row>
    <row r="161" spans="1:8" ht="15.75" x14ac:dyDescent="0.25">
      <c r="A161" s="27"/>
      <c r="B161" s="1"/>
      <c r="D161" s="358"/>
      <c r="E161" s="359" t="s">
        <v>757</v>
      </c>
      <c r="F161" s="1073" t="str">
        <f>IF(H1="","",TEXT(WORKDAY('Main Sheet'!C1, 4),"MMM-DD-YYY"))</f>
        <v>Sep-17-2021</v>
      </c>
      <c r="G161" s="1073"/>
      <c r="H161" s="175"/>
    </row>
    <row r="162" spans="1:8" ht="15.75" x14ac:dyDescent="0.25">
      <c r="A162" s="27"/>
      <c r="B162" s="1"/>
      <c r="D162" s="358"/>
      <c r="E162" s="359"/>
      <c r="F162" s="359"/>
      <c r="G162" s="359"/>
      <c r="H162" s="175"/>
    </row>
    <row r="163" spans="1:8" ht="15.75" x14ac:dyDescent="0.25">
      <c r="A163" s="27"/>
      <c r="B163" s="1"/>
      <c r="D163" s="358" t="s">
        <v>759</v>
      </c>
      <c r="E163" s="359" t="s">
        <v>546</v>
      </c>
      <c r="F163" s="1073" t="str">
        <f>IF(H1="","",TEXT(WORKDAY('Main Sheet'!C1, 5),"MMM-DD-YYY"))</f>
        <v>Sep-20-2021</v>
      </c>
      <c r="G163" s="1073"/>
      <c r="H163" s="175"/>
    </row>
    <row r="164" spans="1:8" ht="15.75" x14ac:dyDescent="0.25">
      <c r="A164" s="27"/>
      <c r="B164" s="1"/>
      <c r="D164" s="358"/>
      <c r="E164" s="359" t="s">
        <v>757</v>
      </c>
      <c r="F164" s="1073" t="str">
        <f>IF(H1="","",TEXT(WORKDAY('Main Sheet'!C1, 6),"MMM-DD-YYY"))</f>
        <v>Sep-21-2021</v>
      </c>
      <c r="G164" s="1073"/>
      <c r="H164" s="175"/>
    </row>
    <row r="165" spans="1:8" x14ac:dyDescent="0.25">
      <c r="A165" s="27"/>
      <c r="B165" s="1"/>
      <c r="C165" s="1"/>
      <c r="D165" s="1"/>
      <c r="E165" s="1"/>
      <c r="F165" s="1"/>
      <c r="G165" s="1"/>
      <c r="H165" s="175"/>
    </row>
    <row r="166" spans="1:8" x14ac:dyDescent="0.25">
      <c r="A166" s="203"/>
      <c r="B166" s="413"/>
      <c r="C166" s="413"/>
      <c r="D166" s="413"/>
      <c r="E166" s="413"/>
      <c r="F166" s="413"/>
      <c r="G166" s="413"/>
      <c r="H166" s="53"/>
    </row>
    <row r="169" spans="1:8" ht="21.6" customHeight="1" x14ac:dyDescent="0.35">
      <c r="A169" s="348" t="s">
        <v>653</v>
      </c>
      <c r="B169" s="503" t="str">
        <f>IF('Main Sheet'!A27&gt;0,'Main Sheet'!C27,"")</f>
        <v>5678.3-5</v>
      </c>
      <c r="C169" s="350"/>
      <c r="D169" s="350"/>
      <c r="E169" s="350"/>
      <c r="F169" s="394" t="s">
        <v>548</v>
      </c>
      <c r="G169" s="393" t="str">
        <f>'Main Sheet'!H1</f>
        <v>37-M</v>
      </c>
      <c r="H169" s="351"/>
    </row>
    <row r="170" spans="1:8" ht="21.6" customHeight="1" x14ac:dyDescent="0.3">
      <c r="A170" s="352" t="s">
        <v>654</v>
      </c>
      <c r="B170" s="503" t="str">
        <f>IF('Main Sheet'!A27&gt;0,'Main Sheet'!H27,"")</f>
        <v>MAPLE</v>
      </c>
      <c r="C170" s="350"/>
      <c r="D170" s="350"/>
      <c r="E170" s="350"/>
      <c r="F170" s="350"/>
      <c r="G170" s="350"/>
      <c r="H170" s="351"/>
    </row>
    <row r="171" spans="1:8" ht="21.6" customHeight="1" x14ac:dyDescent="0.3">
      <c r="A171" s="353" t="s">
        <v>655</v>
      </c>
      <c r="B171" s="354" t="str">
        <f>IF('Main Sheet'!A27&gt;0,'Main Sheet'!G27,"")</f>
        <v>SHAKER</v>
      </c>
      <c r="C171" s="355"/>
      <c r="D171" s="355"/>
      <c r="E171" s="355"/>
      <c r="F171" s="355"/>
      <c r="G171" s="355"/>
      <c r="H171" s="356"/>
    </row>
    <row r="172" spans="1:8" ht="21.6" customHeight="1" x14ac:dyDescent="0.3">
      <c r="A172" s="352" t="s">
        <v>656</v>
      </c>
      <c r="B172" s="503" t="str">
        <f>IF('Main Sheet'!A27&gt;0,'Main Sheet'!I27,"")</f>
        <v>AHM 3700</v>
      </c>
      <c r="C172" s="350"/>
      <c r="D172" s="350"/>
      <c r="E172" s="350"/>
      <c r="F172" s="350" t="str">
        <f>'Main Sheet'!F27</f>
        <v>60X21X33 1/2 4DR3DW</v>
      </c>
      <c r="G172" s="350"/>
      <c r="H172" s="351"/>
    </row>
    <row r="173" spans="1:8" ht="21.6" customHeight="1" x14ac:dyDescent="0.3">
      <c r="A173" s="352" t="s">
        <v>657</v>
      </c>
      <c r="B173" s="1074" t="str">
        <f>IF('Main Sheet'!A27&gt;0,'Main Sheet'!A27,"")</f>
        <v>DEPEUTER'S DECORATING CENTRE</v>
      </c>
      <c r="C173" s="1074"/>
      <c r="D173" s="1074"/>
      <c r="E173" s="1074"/>
      <c r="F173" s="1074"/>
      <c r="G173" s="1074"/>
      <c r="H173" s="1075"/>
    </row>
    <row r="174" spans="1:8" ht="21.6" customHeight="1" x14ac:dyDescent="0.35">
      <c r="A174" s="341"/>
      <c r="B174" s="342"/>
      <c r="C174" s="344" t="str">
        <f>IF('Main Sheet'!L411&gt;0,'Main Sheet'!#REF!,"")</f>
        <v/>
      </c>
      <c r="D174" s="1077" t="str">
        <f>IF('Main Sheet'!E27&gt;0,VLOOKUP('Main Sheet'!E27,'VANITY INFO'!A1:C2044,2,FALSE),"")</f>
        <v>60" CLASSIC- 4 DR 3 DW</v>
      </c>
      <c r="E174" s="1078"/>
      <c r="F174" s="1078"/>
      <c r="G174" s="1078"/>
      <c r="H174" s="1079"/>
    </row>
    <row r="175" spans="1:8" ht="21.6" customHeight="1" x14ac:dyDescent="0.25">
      <c r="A175" s="27"/>
      <c r="B175" s="502"/>
      <c r="C175" s="1"/>
      <c r="D175" s="1"/>
      <c r="E175" s="1"/>
      <c r="F175" s="343"/>
      <c r="G175" s="47"/>
      <c r="H175" s="175"/>
    </row>
    <row r="176" spans="1:8" s="22" customFormat="1" ht="21.6" customHeight="1" x14ac:dyDescent="0.35">
      <c r="A176" s="363"/>
      <c r="B176" s="364" t="str">
        <f>IF('Main Sheet'!M29&gt;0,'Main Sheet'!M29,"")</f>
        <v>[4]</v>
      </c>
      <c r="C176" s="1083" t="str">
        <f>IF('Main Sheet'!M27&gt;0,'Main Sheet'!M27,"")</f>
        <v>24WX32H</v>
      </c>
      <c r="D176" s="1084"/>
      <c r="E176" s="1085" t="str">
        <f>IF('Main Sheet'!M27&gt;0,'Main Sheet'!M3,"")</f>
        <v>FRAMED MIRROR</v>
      </c>
      <c r="F176" s="1086"/>
      <c r="G176" s="363"/>
      <c r="H176" s="365"/>
    </row>
    <row r="177" spans="1:8" ht="270" customHeight="1" x14ac:dyDescent="0.25">
      <c r="A177" s="340"/>
      <c r="B177" s="1091" t="str">
        <f>IF('Main Sheet'!E27&gt;0,VLOOKUP('Main Sheet'!E27,'VANITY INFO'!C1:D2044,2,FALSE),"")</f>
        <v xml:space="preserve">[4] --11 7/8 X 26 1/2 -- DOOR                 [3]-- 11 7/8 X 8 3/4 -- DRAWER                  [1]-- 59 7/8 X 4-- CLASSIC KICK                 [1]-- 59 7/8 X 2 3/4 -- MOULDING </v>
      </c>
      <c r="C177" s="1092"/>
      <c r="D177" s="1092"/>
      <c r="E177" s="1092"/>
      <c r="F177" s="1093"/>
      <c r="G177" s="345"/>
      <c r="H177" s="175"/>
    </row>
    <row r="178" spans="1:8" ht="23.25" x14ac:dyDescent="0.35">
      <c r="A178" s="346" t="str">
        <f>IF('Main Sheet'!J27&gt;0,'Main Sheet'!J3,"")</f>
        <v/>
      </c>
      <c r="B178" s="342"/>
      <c r="C178" s="369" t="str">
        <f>IF('Main Sheet'!J27&gt;0,'Main Sheet'!J27,"")</f>
        <v/>
      </c>
      <c r="D178" s="369" t="str">
        <f>IF('Main Sheet'!J29&gt;0,'Main Sheet'!J29,"")</f>
        <v/>
      </c>
      <c r="E178" s="342"/>
      <c r="F178" s="342"/>
      <c r="G178" s="277"/>
      <c r="H178" s="343"/>
    </row>
    <row r="179" spans="1:8" x14ac:dyDescent="0.25">
      <c r="A179" s="336"/>
      <c r="B179" s="412"/>
      <c r="C179" s="412"/>
      <c r="D179" s="412"/>
      <c r="E179" s="412"/>
      <c r="F179" s="412"/>
      <c r="G179" s="412"/>
      <c r="H179" s="338"/>
    </row>
    <row r="180" spans="1:8" x14ac:dyDescent="0.25">
      <c r="A180" s="27"/>
      <c r="B180" s="1"/>
      <c r="G180" s="360"/>
      <c r="H180" s="175"/>
    </row>
    <row r="181" spans="1:8" x14ac:dyDescent="0.25">
      <c r="A181" s="27"/>
      <c r="B181" s="1"/>
      <c r="H181" s="175"/>
    </row>
    <row r="182" spans="1:8" ht="15.75" x14ac:dyDescent="0.25">
      <c r="A182" s="27"/>
      <c r="B182" s="1"/>
      <c r="D182" s="358" t="s">
        <v>756</v>
      </c>
      <c r="E182" s="359" t="s">
        <v>546</v>
      </c>
      <c r="F182" s="1076">
        <f>'Main Sheet'!C1</f>
        <v>44452</v>
      </c>
      <c r="G182" s="1076"/>
      <c r="H182" s="175"/>
    </row>
    <row r="183" spans="1:8" ht="15.75" x14ac:dyDescent="0.25">
      <c r="A183" s="27"/>
      <c r="B183" s="1"/>
      <c r="D183" s="358"/>
      <c r="E183" s="359" t="s">
        <v>757</v>
      </c>
      <c r="F183" s="1073" t="str">
        <f>IF(H1="","",TEXT(WORKDAY('Main Sheet'!C1, 2),"MMM-DD-YYY"))</f>
        <v>Sep-15-2021</v>
      </c>
      <c r="G183" s="1073"/>
      <c r="H183" s="175"/>
    </row>
    <row r="184" spans="1:8" ht="15.75" x14ac:dyDescent="0.25">
      <c r="A184" s="27"/>
      <c r="B184" s="1"/>
      <c r="D184" s="358"/>
      <c r="E184" s="359"/>
      <c r="F184" s="359"/>
      <c r="G184" s="359"/>
      <c r="H184" s="175"/>
    </row>
    <row r="185" spans="1:8" ht="15.75" x14ac:dyDescent="0.25">
      <c r="A185" s="27"/>
      <c r="B185" s="1"/>
      <c r="D185" s="358" t="s">
        <v>758</v>
      </c>
      <c r="E185" s="359" t="s">
        <v>546</v>
      </c>
      <c r="F185" s="1073" t="str">
        <f>IF(H1="","",TEXT(WORKDAY('Main Sheet'!C1, 3),"MMM-DD-YYY"))</f>
        <v>Sep-16-2021</v>
      </c>
      <c r="G185" s="1073"/>
      <c r="H185" s="175"/>
    </row>
    <row r="186" spans="1:8" ht="15.75" x14ac:dyDescent="0.25">
      <c r="A186" s="27"/>
      <c r="B186" s="1"/>
      <c r="D186" s="358"/>
      <c r="E186" s="359" t="s">
        <v>757</v>
      </c>
      <c r="F186" s="1073" t="str">
        <f>IF(H1="","",TEXT(WORKDAY('Main Sheet'!C1, 4),"MMM-DD-YYY"))</f>
        <v>Sep-17-2021</v>
      </c>
      <c r="G186" s="1073"/>
      <c r="H186" s="175"/>
    </row>
    <row r="187" spans="1:8" ht="15.75" x14ac:dyDescent="0.25">
      <c r="A187" s="27"/>
      <c r="B187" s="1"/>
      <c r="D187" s="358"/>
      <c r="E187" s="359"/>
      <c r="F187" s="359"/>
      <c r="G187" s="359"/>
      <c r="H187" s="175"/>
    </row>
    <row r="188" spans="1:8" ht="15.75" x14ac:dyDescent="0.25">
      <c r="A188" s="27"/>
      <c r="B188" s="1"/>
      <c r="D188" s="358" t="s">
        <v>759</v>
      </c>
      <c r="E188" s="359" t="s">
        <v>546</v>
      </c>
      <c r="F188" s="1073" t="str">
        <f>IF(H1="","",TEXT(WORKDAY('Main Sheet'!C1, 5),"MMM-DD-YYY"))</f>
        <v>Sep-20-2021</v>
      </c>
      <c r="G188" s="1073"/>
      <c r="H188" s="175"/>
    </row>
    <row r="189" spans="1:8" ht="15.75" x14ac:dyDescent="0.25">
      <c r="A189" s="27"/>
      <c r="B189" s="1"/>
      <c r="D189" s="358"/>
      <c r="E189" s="359" t="s">
        <v>757</v>
      </c>
      <c r="F189" s="1073" t="str">
        <f>IF(H1="","",TEXT(WORKDAY('Main Sheet'!C1, 6),"MMM-DD-YYY"))</f>
        <v>Sep-21-2021</v>
      </c>
      <c r="G189" s="1073"/>
      <c r="H189" s="175"/>
    </row>
    <row r="190" spans="1:8" x14ac:dyDescent="0.25">
      <c r="A190" s="27"/>
      <c r="B190" s="1"/>
      <c r="C190" s="1"/>
      <c r="D190" s="1"/>
      <c r="E190" s="1"/>
      <c r="F190" s="1"/>
      <c r="G190" s="1"/>
      <c r="H190" s="175"/>
    </row>
    <row r="191" spans="1:8" x14ac:dyDescent="0.25">
      <c r="A191" s="203"/>
      <c r="B191" s="413"/>
      <c r="C191" s="413"/>
      <c r="D191" s="413"/>
      <c r="E191" s="413"/>
      <c r="F191" s="413"/>
      <c r="G191" s="413"/>
      <c r="H191" s="53"/>
    </row>
    <row r="194" spans="1:8" ht="21.6" customHeight="1" x14ac:dyDescent="0.35">
      <c r="A194" s="348" t="s">
        <v>653</v>
      </c>
      <c r="B194" s="503" t="str">
        <f>IF('Main Sheet'!A35&gt;0,'Main Sheet'!C35,"")</f>
        <v>5678.4-5</v>
      </c>
      <c r="C194" s="350"/>
      <c r="D194" s="350"/>
      <c r="E194" s="350"/>
      <c r="F194" s="394" t="s">
        <v>548</v>
      </c>
      <c r="G194" s="393" t="str">
        <f>'Main Sheet'!H1</f>
        <v>37-M</v>
      </c>
      <c r="H194" s="351"/>
    </row>
    <row r="195" spans="1:8" ht="21.6" customHeight="1" x14ac:dyDescent="0.3">
      <c r="A195" s="352" t="s">
        <v>654</v>
      </c>
      <c r="B195" s="503" t="str">
        <f>IF('Main Sheet'!A35&gt;0,'Main Sheet'!H35,"")</f>
        <v>MAPLE</v>
      </c>
      <c r="C195" s="350"/>
      <c r="D195" s="350"/>
      <c r="E195" s="350"/>
      <c r="F195" s="350"/>
      <c r="G195" s="350"/>
      <c r="H195" s="351"/>
    </row>
    <row r="196" spans="1:8" ht="21.6" customHeight="1" x14ac:dyDescent="0.3">
      <c r="A196" s="353" t="s">
        <v>655</v>
      </c>
      <c r="B196" s="354" t="str">
        <f>IF('Main Sheet'!A35&gt;0,'Main Sheet'!G35,"")</f>
        <v>SHAKER</v>
      </c>
      <c r="C196" s="355"/>
      <c r="D196" s="355"/>
      <c r="E196" s="355"/>
      <c r="F196" s="355"/>
      <c r="G196" s="355"/>
      <c r="H196" s="356"/>
    </row>
    <row r="197" spans="1:8" ht="21.6" customHeight="1" x14ac:dyDescent="0.3">
      <c r="A197" s="352" t="s">
        <v>656</v>
      </c>
      <c r="B197" s="503" t="str">
        <f>IF('Main Sheet'!A35&gt;0,'Main Sheet'!I35,"")</f>
        <v>AHM 3700</v>
      </c>
      <c r="C197" s="350"/>
      <c r="D197" s="350"/>
      <c r="E197" s="350"/>
      <c r="F197" s="350" t="str">
        <f>'Main Sheet'!F35</f>
        <v>12X6X32-HLS</v>
      </c>
      <c r="G197" s="350"/>
      <c r="H197" s="351"/>
    </row>
    <row r="198" spans="1:8" ht="21.6" customHeight="1" x14ac:dyDescent="0.3">
      <c r="A198" s="352" t="s">
        <v>657</v>
      </c>
      <c r="B198" s="1074" t="str">
        <f>IF('Main Sheet'!A35&gt;0,'Main Sheet'!A35,"")</f>
        <v>DEPEUTER'S DECORATING CENTRE</v>
      </c>
      <c r="C198" s="1074"/>
      <c r="D198" s="1074"/>
      <c r="E198" s="1074"/>
      <c r="F198" s="1074"/>
      <c r="G198" s="1074"/>
      <c r="H198" s="1075"/>
    </row>
    <row r="199" spans="1:8" ht="21.6" customHeight="1" x14ac:dyDescent="0.35">
      <c r="A199" s="341"/>
      <c r="B199" s="342"/>
      <c r="C199" s="344" t="str">
        <f>IF('Main Sheet'!L196&gt;0,'Main Sheet'!#REF!,"")</f>
        <v/>
      </c>
      <c r="D199" s="1077" t="str">
        <f>IF('Main Sheet'!E35&gt;0,VLOOKUP('Main Sheet'!E35,'VANITY INFO'!A1:C2044,2,FALSE),"")</f>
        <v>STORAGE 12"X32 -1 DOOR- HLS</v>
      </c>
      <c r="E199" s="1078"/>
      <c r="F199" s="1078"/>
      <c r="G199" s="1078"/>
      <c r="H199" s="1079"/>
    </row>
    <row r="200" spans="1:8" ht="21.6" customHeight="1" x14ac:dyDescent="0.25">
      <c r="A200" s="27"/>
      <c r="B200" s="502"/>
      <c r="C200" s="1"/>
      <c r="D200" s="1"/>
      <c r="E200" s="1"/>
      <c r="F200" s="343"/>
      <c r="G200" s="47"/>
      <c r="H200" s="175"/>
    </row>
    <row r="201" spans="1:8" s="22" customFormat="1" ht="23.25" x14ac:dyDescent="0.35">
      <c r="A201" s="363"/>
      <c r="B201" s="364" t="str">
        <f>IF('Main Sheet'!M37&gt;0,'Main Sheet'!M37,"")</f>
        <v/>
      </c>
      <c r="C201" s="1083" t="str">
        <f>IF('Main Sheet'!M35&gt;0,'Main Sheet'!M35,"")</f>
        <v/>
      </c>
      <c r="D201" s="1084"/>
      <c r="E201" s="1085" t="str">
        <f>IF('Main Sheet'!M37&gt;0,'Main Sheet'!M3,"")</f>
        <v/>
      </c>
      <c r="F201" s="1086"/>
      <c r="G201" s="363"/>
      <c r="H201" s="365"/>
    </row>
    <row r="202" spans="1:8" ht="270.60000000000002" customHeight="1" x14ac:dyDescent="0.25">
      <c r="A202" s="340"/>
      <c r="B202" s="1080" t="str">
        <f>IF('Main Sheet'!E35&gt;0,VLOOKUP('Main Sheet'!E35,'VANITY INFO'!C1:D2044,2,FALSE),"")</f>
        <v>[1]- 11 7/8 X 31 7/8--DOOR</v>
      </c>
      <c r="C202" s="1081"/>
      <c r="D202" s="1081"/>
      <c r="E202" s="1081"/>
      <c r="F202" s="1082"/>
      <c r="G202" s="345"/>
      <c r="H202" s="175"/>
    </row>
    <row r="203" spans="1:8" ht="23.25" x14ac:dyDescent="0.35">
      <c r="A203" s="346" t="str">
        <f>IF('Main Sheet'!J35&gt;0,'Main Sheet'!J3,"")</f>
        <v/>
      </c>
      <c r="B203" s="342"/>
      <c r="C203" s="369" t="str">
        <f>IF('Main Sheet'!J35&gt;0,'Main Sheet'!J35,"")</f>
        <v/>
      </c>
      <c r="D203" s="369" t="str">
        <f>IF('Main Sheet'!J37&gt;0,'Main Sheet'!J37,"")</f>
        <v/>
      </c>
      <c r="E203" s="342"/>
      <c r="F203" s="342"/>
      <c r="G203" s="277"/>
      <c r="H203" s="343"/>
    </row>
    <row r="204" spans="1:8" x14ac:dyDescent="0.25">
      <c r="A204" s="336"/>
      <c r="B204" s="412"/>
      <c r="C204" s="412"/>
      <c r="D204" s="412"/>
      <c r="E204" s="412"/>
      <c r="F204" s="412"/>
      <c r="G204" s="412"/>
      <c r="H204" s="338"/>
    </row>
    <row r="205" spans="1:8" x14ac:dyDescent="0.25">
      <c r="A205" s="27"/>
      <c r="B205" s="1"/>
      <c r="G205" s="360"/>
      <c r="H205" s="175"/>
    </row>
    <row r="206" spans="1:8" x14ac:dyDescent="0.25">
      <c r="A206" s="27"/>
      <c r="B206" s="1"/>
      <c r="H206" s="175"/>
    </row>
    <row r="207" spans="1:8" ht="15.75" x14ac:dyDescent="0.25">
      <c r="A207" s="27"/>
      <c r="B207" s="1"/>
      <c r="D207" s="358" t="s">
        <v>756</v>
      </c>
      <c r="E207" s="359" t="s">
        <v>546</v>
      </c>
      <c r="F207" s="1076">
        <f>'Main Sheet'!C1</f>
        <v>44452</v>
      </c>
      <c r="G207" s="1076"/>
      <c r="H207" s="175"/>
    </row>
    <row r="208" spans="1:8" ht="15.75" x14ac:dyDescent="0.25">
      <c r="A208" s="27"/>
      <c r="B208" s="1"/>
      <c r="D208" s="358"/>
      <c r="E208" s="359" t="s">
        <v>757</v>
      </c>
      <c r="F208" s="1073" t="str">
        <f>IF(H1="","",TEXT(WORKDAY('Main Sheet'!C1, 2),"MMM-DD-YYY"))</f>
        <v>Sep-15-2021</v>
      </c>
      <c r="G208" s="1073"/>
      <c r="H208" s="175"/>
    </row>
    <row r="209" spans="1:8" ht="15.75" x14ac:dyDescent="0.25">
      <c r="A209" s="27"/>
      <c r="B209" s="1"/>
      <c r="D209" s="358"/>
      <c r="E209" s="359"/>
      <c r="F209" s="359"/>
      <c r="G209" s="359"/>
      <c r="H209" s="175"/>
    </row>
    <row r="210" spans="1:8" ht="15.75" x14ac:dyDescent="0.25">
      <c r="A210" s="27"/>
      <c r="B210" s="1"/>
      <c r="D210" s="358" t="s">
        <v>758</v>
      </c>
      <c r="E210" s="359" t="s">
        <v>546</v>
      </c>
      <c r="F210" s="1073" t="str">
        <f>IF(H1="","",TEXT(WORKDAY('Main Sheet'!C1, 3),"MMM-DD-YYY"))</f>
        <v>Sep-16-2021</v>
      </c>
      <c r="G210" s="1073"/>
      <c r="H210" s="175"/>
    </row>
    <row r="211" spans="1:8" ht="15.75" x14ac:dyDescent="0.25">
      <c r="A211" s="27"/>
      <c r="B211" s="1"/>
      <c r="D211" s="358"/>
      <c r="E211" s="359" t="s">
        <v>757</v>
      </c>
      <c r="F211" s="1073" t="str">
        <f>IF(H1="","",TEXT(WORKDAY('Main Sheet'!C1, 4),"MMM-DD-YYY"))</f>
        <v>Sep-17-2021</v>
      </c>
      <c r="G211" s="1073"/>
      <c r="H211" s="175"/>
    </row>
    <row r="212" spans="1:8" ht="15.75" x14ac:dyDescent="0.25">
      <c r="A212" s="27"/>
      <c r="B212" s="1"/>
      <c r="D212" s="358"/>
      <c r="E212" s="359"/>
      <c r="F212" s="359"/>
      <c r="G212" s="359"/>
      <c r="H212" s="175"/>
    </row>
    <row r="213" spans="1:8" ht="15.75" x14ac:dyDescent="0.25">
      <c r="A213" s="27"/>
      <c r="B213" s="1"/>
      <c r="D213" s="358" t="s">
        <v>759</v>
      </c>
      <c r="E213" s="359" t="s">
        <v>546</v>
      </c>
      <c r="F213" s="1073" t="str">
        <f>IF(H1="","",TEXT(WORKDAY('Main Sheet'!C1, 5),"MMM-DD-YYY"))</f>
        <v>Sep-20-2021</v>
      </c>
      <c r="G213" s="1073"/>
      <c r="H213" s="175"/>
    </row>
    <row r="214" spans="1:8" ht="15.75" x14ac:dyDescent="0.25">
      <c r="A214" s="27"/>
      <c r="B214" s="1"/>
      <c r="D214" s="358"/>
      <c r="E214" s="359" t="s">
        <v>757</v>
      </c>
      <c r="F214" s="1073" t="str">
        <f>IF(H1="","",TEXT(WORKDAY('Main Sheet'!C1, 6),"MMM-DD-YYY"))</f>
        <v>Sep-21-2021</v>
      </c>
      <c r="G214" s="1073"/>
      <c r="H214" s="175"/>
    </row>
    <row r="215" spans="1:8" x14ac:dyDescent="0.25">
      <c r="A215" s="27"/>
      <c r="B215" s="1"/>
      <c r="C215" s="1"/>
      <c r="D215" s="1"/>
      <c r="E215" s="1"/>
      <c r="F215" s="1"/>
      <c r="G215" s="1"/>
      <c r="H215" s="175"/>
    </row>
    <row r="216" spans="1:8" ht="42" customHeight="1" x14ac:dyDescent="0.25">
      <c r="A216" s="203"/>
      <c r="B216" s="413"/>
      <c r="C216" s="413"/>
      <c r="D216" s="413"/>
      <c r="E216" s="413"/>
      <c r="F216" s="413"/>
      <c r="G216" s="413"/>
      <c r="H216" s="53"/>
    </row>
    <row r="217" spans="1:8" ht="21.6" customHeight="1" x14ac:dyDescent="0.35">
      <c r="A217" s="348" t="s">
        <v>653</v>
      </c>
      <c r="B217" s="503" t="str">
        <f>IF('Main Sheet'!A38&gt;0,'Main Sheet'!C38,"")</f>
        <v>5678.5-5</v>
      </c>
      <c r="C217" s="350"/>
      <c r="D217" s="350"/>
      <c r="E217" s="350"/>
      <c r="F217" s="394" t="s">
        <v>548</v>
      </c>
      <c r="G217" s="393" t="str">
        <f>'Main Sheet'!H1</f>
        <v>37-M</v>
      </c>
      <c r="H217" s="351"/>
    </row>
    <row r="218" spans="1:8" ht="21.6" customHeight="1" x14ac:dyDescent="0.3">
      <c r="A218" s="352" t="s">
        <v>654</v>
      </c>
      <c r="B218" s="503" t="str">
        <f>IF('Main Sheet'!A38&gt;0,'Main Sheet'!H38,"")</f>
        <v xml:space="preserve">MAPLE </v>
      </c>
      <c r="C218" s="350"/>
      <c r="D218" s="350"/>
      <c r="E218" s="350"/>
      <c r="F218" s="350"/>
      <c r="G218" s="350"/>
      <c r="H218" s="351"/>
    </row>
    <row r="219" spans="1:8" ht="21.6" customHeight="1" x14ac:dyDescent="0.3">
      <c r="A219" s="353" t="s">
        <v>655</v>
      </c>
      <c r="B219" s="354" t="str">
        <f>IF('Main Sheet'!A38&gt;0,'Main Sheet'!G38,"")</f>
        <v>SHAKER</v>
      </c>
      <c r="C219" s="355"/>
      <c r="D219" s="355"/>
      <c r="E219" s="355"/>
      <c r="F219" s="355"/>
      <c r="G219" s="355"/>
      <c r="H219" s="356"/>
    </row>
    <row r="220" spans="1:8" ht="21.6" customHeight="1" x14ac:dyDescent="0.3">
      <c r="A220" s="352" t="s">
        <v>656</v>
      </c>
      <c r="B220" s="503" t="str">
        <f>IF('Main Sheet'!A38&gt;0,'Main Sheet'!I38,"")</f>
        <v>AHM 3700</v>
      </c>
      <c r="C220" s="350"/>
      <c r="D220" s="350"/>
      <c r="E220" s="350"/>
      <c r="F220" s="350" t="str">
        <f>'Main Sheet'!F38</f>
        <v>12X6X32-HRS</v>
      </c>
      <c r="G220" s="350"/>
      <c r="H220" s="351"/>
    </row>
    <row r="221" spans="1:8" ht="21.6" customHeight="1" x14ac:dyDescent="0.3">
      <c r="A221" s="352" t="s">
        <v>657</v>
      </c>
      <c r="B221" s="1074" t="str">
        <f>IF('Main Sheet'!A38&gt;0,'Main Sheet'!A38,"")</f>
        <v>DEPEUTER'S DECORATING CENTRE</v>
      </c>
      <c r="C221" s="1074"/>
      <c r="D221" s="1074"/>
      <c r="E221" s="1074"/>
      <c r="F221" s="1074"/>
      <c r="G221" s="1074"/>
      <c r="H221" s="1075"/>
    </row>
    <row r="222" spans="1:8" ht="21.6" customHeight="1" x14ac:dyDescent="0.35">
      <c r="A222" s="341"/>
      <c r="B222" s="342"/>
      <c r="C222" s="344" t="str">
        <f>IF('Main Sheet'!L219&gt;0,'Main Sheet'!#REF!,"")</f>
        <v/>
      </c>
      <c r="D222" s="1077" t="str">
        <f>IF('Main Sheet'!E38&gt;0,VLOOKUP('Main Sheet'!E38,'VANITY INFO'!A1:C2044,2,FALSE),"")</f>
        <v>STORAGE 12"X32 -1 DOOR- HLS</v>
      </c>
      <c r="E222" s="1078"/>
      <c r="F222" s="1078"/>
      <c r="G222" s="1078"/>
      <c r="H222" s="1079"/>
    </row>
    <row r="223" spans="1:8" ht="21.6" customHeight="1" x14ac:dyDescent="0.25">
      <c r="A223" s="27"/>
      <c r="B223" s="502"/>
      <c r="C223" s="1"/>
      <c r="D223" s="1"/>
      <c r="E223" s="1"/>
      <c r="F223" s="343"/>
      <c r="G223" s="47"/>
      <c r="H223" s="175"/>
    </row>
    <row r="224" spans="1:8" s="22" customFormat="1" ht="23.25" x14ac:dyDescent="0.35">
      <c r="A224" s="363"/>
      <c r="B224" s="364" t="str">
        <f>IF('Main Sheet'!M40&gt;0,'Main Sheet'!M40,"")</f>
        <v/>
      </c>
      <c r="C224" s="1083" t="str">
        <f>IF('Main Sheet'!M38&gt;0,'Main Sheet'!M38,"")</f>
        <v/>
      </c>
      <c r="D224" s="1084"/>
      <c r="E224" s="1085" t="str">
        <f>IF('Main Sheet'!M40&gt;0,'Main Sheet'!M3,"")</f>
        <v/>
      </c>
      <c r="F224" s="1086"/>
      <c r="G224" s="363"/>
      <c r="H224" s="365"/>
    </row>
    <row r="225" spans="1:8" ht="270.60000000000002" customHeight="1" x14ac:dyDescent="0.25">
      <c r="A225" s="340"/>
      <c r="B225" s="1080" t="str">
        <f>IF('Main Sheet'!E38&gt;0,VLOOKUP('Main Sheet'!E38,'VANITY INFO'!C1:D2044,2,FALSE),"")</f>
        <v>[1]- 11 7/8 X 31 7/8--DOOR</v>
      </c>
      <c r="C225" s="1081"/>
      <c r="D225" s="1081"/>
      <c r="E225" s="1081"/>
      <c r="F225" s="1082"/>
      <c r="G225" s="345"/>
      <c r="H225" s="175"/>
    </row>
    <row r="226" spans="1:8" ht="23.25" x14ac:dyDescent="0.35">
      <c r="A226" s="346" t="str">
        <f>IF('Main Sheet'!J38&gt;0,'Main Sheet'!J26,"")</f>
        <v/>
      </c>
      <c r="B226" s="342"/>
      <c r="C226" s="369" t="str">
        <f>IF('Main Sheet'!J38&gt;0,'Main Sheet'!J38,"")</f>
        <v/>
      </c>
      <c r="D226" s="369" t="str">
        <f>IF('Main Sheet'!J40&gt;0,'Main Sheet'!J40,"")</f>
        <v/>
      </c>
      <c r="E226" s="342"/>
      <c r="F226" s="342"/>
      <c r="G226" s="277"/>
      <c r="H226" s="343"/>
    </row>
    <row r="227" spans="1:8" x14ac:dyDescent="0.25">
      <c r="A227" s="336"/>
      <c r="B227" s="412"/>
      <c r="C227" s="412"/>
      <c r="D227" s="412"/>
      <c r="E227" s="412"/>
      <c r="F227" s="412"/>
      <c r="G227" s="412"/>
      <c r="H227" s="338"/>
    </row>
    <row r="228" spans="1:8" x14ac:dyDescent="0.25">
      <c r="A228" s="27"/>
      <c r="B228" s="1"/>
      <c r="G228" s="360"/>
      <c r="H228" s="175"/>
    </row>
    <row r="229" spans="1:8" x14ac:dyDescent="0.25">
      <c r="A229" s="27"/>
      <c r="B229" s="1"/>
      <c r="H229" s="175"/>
    </row>
    <row r="230" spans="1:8" ht="15.75" x14ac:dyDescent="0.25">
      <c r="A230" s="27"/>
      <c r="B230" s="1"/>
      <c r="D230" s="358" t="s">
        <v>756</v>
      </c>
      <c r="E230" s="359" t="s">
        <v>546</v>
      </c>
      <c r="F230" s="1076">
        <f>'Main Sheet'!C1</f>
        <v>44452</v>
      </c>
      <c r="G230" s="1076"/>
      <c r="H230" s="175"/>
    </row>
    <row r="231" spans="1:8" ht="15.75" x14ac:dyDescent="0.25">
      <c r="A231" s="27"/>
      <c r="B231" s="1"/>
      <c r="D231" s="358"/>
      <c r="E231" s="359" t="s">
        <v>757</v>
      </c>
      <c r="F231" s="1073" t="str">
        <f>IF(H1="","",TEXT(WORKDAY('Main Sheet'!C1, 2),"MMM-DD-YYY"))</f>
        <v>Sep-15-2021</v>
      </c>
      <c r="G231" s="1073"/>
      <c r="H231" s="175"/>
    </row>
    <row r="232" spans="1:8" ht="15.75" x14ac:dyDescent="0.25">
      <c r="A232" s="27"/>
      <c r="B232" s="1"/>
      <c r="D232" s="358"/>
      <c r="E232" s="359"/>
      <c r="F232" s="359"/>
      <c r="G232" s="359"/>
      <c r="H232" s="175"/>
    </row>
    <row r="233" spans="1:8" ht="15.75" x14ac:dyDescent="0.25">
      <c r="A233" s="27"/>
      <c r="B233" s="1"/>
      <c r="D233" s="358" t="s">
        <v>758</v>
      </c>
      <c r="E233" s="359" t="s">
        <v>546</v>
      </c>
      <c r="F233" s="1073" t="str">
        <f>IF(H1="","",TEXT(WORKDAY('Main Sheet'!C1,3),"MMM-DD-YYY"))</f>
        <v>Sep-16-2021</v>
      </c>
      <c r="G233" s="1073"/>
      <c r="H233" s="175"/>
    </row>
    <row r="234" spans="1:8" ht="15.75" x14ac:dyDescent="0.25">
      <c r="A234" s="27"/>
      <c r="B234" s="1"/>
      <c r="D234" s="358"/>
      <c r="E234" s="359" t="s">
        <v>757</v>
      </c>
      <c r="F234" s="1073" t="str">
        <f>IF(H1="","",TEXT(WORKDAY('Main Sheet'!C1, 4),"MMM-DD-YYY"))</f>
        <v>Sep-17-2021</v>
      </c>
      <c r="G234" s="1073"/>
      <c r="H234" s="175"/>
    </row>
    <row r="235" spans="1:8" ht="15.75" x14ac:dyDescent="0.25">
      <c r="A235" s="27"/>
      <c r="B235" s="1"/>
      <c r="D235" s="358"/>
      <c r="E235" s="359"/>
      <c r="F235" s="359"/>
      <c r="G235" s="359"/>
      <c r="H235" s="175"/>
    </row>
    <row r="236" spans="1:8" ht="15.75" x14ac:dyDescent="0.25">
      <c r="A236" s="27"/>
      <c r="B236" s="1"/>
      <c r="D236" s="358" t="s">
        <v>759</v>
      </c>
      <c r="E236" s="359" t="s">
        <v>546</v>
      </c>
      <c r="F236" s="1073" t="str">
        <f>IF(H1="","",TEXT(WORKDAY('Main Sheet'!C1, 5),"MMM-DD-YYY"))</f>
        <v>Sep-20-2021</v>
      </c>
      <c r="G236" s="1073"/>
      <c r="H236" s="175"/>
    </row>
    <row r="237" spans="1:8" ht="15.75" x14ac:dyDescent="0.25">
      <c r="A237" s="27"/>
      <c r="B237" s="1"/>
      <c r="D237" s="358"/>
      <c r="E237" s="359" t="s">
        <v>757</v>
      </c>
      <c r="F237" s="1073" t="str">
        <f>IF(H1="","",TEXT(WORKDAY('Main Sheet'!C1, 6),"MMM-DD-YYY"))</f>
        <v>Sep-21-2021</v>
      </c>
      <c r="G237" s="1073"/>
      <c r="H237" s="175"/>
    </row>
    <row r="238" spans="1:8" ht="12" customHeight="1" x14ac:dyDescent="0.25">
      <c r="A238" s="27"/>
      <c r="B238" s="1"/>
      <c r="C238" s="1"/>
      <c r="D238" s="1"/>
      <c r="E238" s="1"/>
      <c r="F238" s="1"/>
      <c r="G238" s="1"/>
      <c r="H238" s="175"/>
    </row>
    <row r="239" spans="1:8" ht="42" customHeight="1" x14ac:dyDescent="0.25">
      <c r="A239" s="203">
        <v>2</v>
      </c>
      <c r="B239" s="413"/>
      <c r="C239" s="413"/>
      <c r="D239" s="413"/>
      <c r="E239" s="413"/>
      <c r="F239" s="413"/>
      <c r="G239" s="413"/>
      <c r="H239" s="53"/>
    </row>
    <row r="240" spans="1:8" ht="21.6" customHeight="1" x14ac:dyDescent="0.35">
      <c r="A240" s="348" t="s">
        <v>653</v>
      </c>
      <c r="B240" s="503" t="str">
        <f>IF('Main Sheet'!A41&gt;0,'Main Sheet'!C41,"")</f>
        <v>5679.1-2</v>
      </c>
      <c r="C240" s="350"/>
      <c r="D240" s="350"/>
      <c r="E240" s="350"/>
      <c r="F240" s="394" t="s">
        <v>548</v>
      </c>
      <c r="G240" s="393" t="str">
        <f>'Main Sheet'!H1</f>
        <v>37-M</v>
      </c>
      <c r="H240" s="351"/>
    </row>
    <row r="241" spans="1:8" ht="21.6" customHeight="1" x14ac:dyDescent="0.3">
      <c r="A241" s="352" t="s">
        <v>654</v>
      </c>
      <c r="B241" s="503" t="str">
        <f>IF('Main Sheet'!A41&gt;0,'Main Sheet'!H41,"")</f>
        <v>MDF</v>
      </c>
      <c r="C241" s="350"/>
      <c r="D241" s="350"/>
      <c r="E241" s="350"/>
      <c r="F241" s="350"/>
      <c r="G241" s="350"/>
      <c r="H241" s="351"/>
    </row>
    <row r="242" spans="1:8" ht="21.6" customHeight="1" x14ac:dyDescent="0.3">
      <c r="A242" s="353" t="s">
        <v>655</v>
      </c>
      <c r="B242" s="354" t="str">
        <f>IF('Main Sheet'!A41&gt;0,'Main Sheet'!G41,"")</f>
        <v xml:space="preserve">VISTA FLAT </v>
      </c>
      <c r="C242" s="355"/>
      <c r="D242" s="355"/>
      <c r="E242" s="355"/>
      <c r="F242" s="355"/>
      <c r="G242" s="355"/>
      <c r="H242" s="356"/>
    </row>
    <row r="243" spans="1:8" ht="21.6" customHeight="1" x14ac:dyDescent="0.3">
      <c r="A243" s="352" t="s">
        <v>656</v>
      </c>
      <c r="B243" s="503" t="str">
        <f>IF('Main Sheet'!A41&gt;0,'Main Sheet'!I41,"")</f>
        <v>AHM 10 MATTE</v>
      </c>
      <c r="C243" s="350"/>
      <c r="D243" s="350"/>
      <c r="E243" s="350"/>
      <c r="F243" s="350" t="str">
        <f>'Main Sheet'!F41</f>
        <v>72X21X33 1/2 4DR3DE+2BDW</v>
      </c>
      <c r="G243" s="350"/>
      <c r="H243" s="351"/>
    </row>
    <row r="244" spans="1:8" ht="21.6" customHeight="1" x14ac:dyDescent="0.3">
      <c r="A244" s="352" t="s">
        <v>657</v>
      </c>
      <c r="B244" s="1074" t="str">
        <f>IF('Main Sheet'!A41&gt;0,'Main Sheet'!A41,"")</f>
        <v xml:space="preserve">NOVA BATH </v>
      </c>
      <c r="C244" s="1074"/>
      <c r="D244" s="1074"/>
      <c r="E244" s="1074"/>
      <c r="F244" s="1074"/>
      <c r="G244" s="1074"/>
      <c r="H244" s="1075"/>
    </row>
    <row r="245" spans="1:8" ht="21.6" customHeight="1" x14ac:dyDescent="0.35">
      <c r="A245" s="341"/>
      <c r="B245" s="342"/>
      <c r="C245" s="344" t="e">
        <f>IF('Main Sheet'!L13&gt;0,'Main Sheet'!#REF!,"")</f>
        <v>#REF!</v>
      </c>
      <c r="D245" s="1077" t="str">
        <f>IF('Main Sheet'!E41&gt;0,VLOOKUP('Main Sheet'!E41,'VANITY INFO'!A1:C2044,2,FALSE),"")</f>
        <v xml:space="preserve">72" CLASSIC- 4 DR 3 DW   2 BOTTOM DW </v>
      </c>
      <c r="E245" s="1078"/>
      <c r="F245" s="1078"/>
      <c r="G245" s="1078"/>
      <c r="H245" s="1079"/>
    </row>
    <row r="246" spans="1:8" ht="21.6" customHeight="1" x14ac:dyDescent="0.25">
      <c r="A246" s="27"/>
      <c r="B246" s="502"/>
      <c r="C246" s="1"/>
      <c r="D246" s="1"/>
      <c r="E246" s="1"/>
      <c r="F246" s="343"/>
      <c r="G246" s="47"/>
      <c r="H246" s="175"/>
    </row>
    <row r="247" spans="1:8" s="22" customFormat="1" ht="23.25" x14ac:dyDescent="0.35">
      <c r="A247" s="363"/>
      <c r="B247" s="364" t="str">
        <f>IF('Main Sheet'!M43&gt;0,'Main Sheet'!M43,"")</f>
        <v/>
      </c>
      <c r="C247" s="1083" t="str">
        <f>IF('Main Sheet'!M41&gt;0,'Main Sheet'!M41,"")</f>
        <v/>
      </c>
      <c r="D247" s="1084"/>
      <c r="E247" s="1085" t="str">
        <f>IF('Main Sheet'!M41&gt;0,'Main Sheet'!M3,"")</f>
        <v/>
      </c>
      <c r="F247" s="1086"/>
      <c r="G247" s="363"/>
      <c r="H247" s="365"/>
    </row>
    <row r="248" spans="1:8" ht="270.60000000000002" customHeight="1" x14ac:dyDescent="0.25">
      <c r="A248" s="340"/>
      <c r="B248" s="1080" t="str">
        <f>IF('Main Sheet'!E41&gt;0,VLOOKUP('Main Sheet'!E41,'VANITY INFO'!C1:D2044,2,FALSE),"")</f>
        <v xml:space="preserve">[4]-- 14 7/8 X 17 9/16 --DOOR                [2]-- 29 7/8 X 8 3/4 -- DRAWER                 [3]-- 11 7/8 X 8 3/4-- DRAWER                 [1]-- 71 7/8 X 4-- CLASSIC KICK                          [1] --71 7/8 X 2 3/4 -- MOULDING </v>
      </c>
      <c r="C248" s="1081"/>
      <c r="D248" s="1081"/>
      <c r="E248" s="1081"/>
      <c r="F248" s="1082"/>
      <c r="G248" s="345"/>
      <c r="H248" s="175"/>
    </row>
    <row r="249" spans="1:8" ht="23.25" x14ac:dyDescent="0.35">
      <c r="A249" s="346" t="str">
        <f>IF('Main Sheet'!J41&gt;0,'Main Sheet'!J3,"")</f>
        <v/>
      </c>
      <c r="B249" s="342"/>
      <c r="C249" s="369" t="str">
        <f>IF('Main Sheet'!J41&gt;0,'Main Sheet'!J41,"")</f>
        <v/>
      </c>
      <c r="D249" s="369" t="str">
        <f>IF('Main Sheet'!J43&gt;0,'Main Sheet'!J43,"")</f>
        <v/>
      </c>
      <c r="E249" s="342"/>
      <c r="F249" s="342"/>
      <c r="G249" s="277"/>
      <c r="H249" s="343"/>
    </row>
    <row r="250" spans="1:8" x14ac:dyDescent="0.25">
      <c r="A250" s="336"/>
      <c r="B250" s="412"/>
      <c r="C250" s="412"/>
      <c r="D250" s="412"/>
      <c r="E250" s="412"/>
      <c r="F250" s="412"/>
      <c r="G250" s="412"/>
      <c r="H250" s="338"/>
    </row>
    <row r="251" spans="1:8" x14ac:dyDescent="0.25">
      <c r="A251" s="27"/>
      <c r="B251" s="1"/>
      <c r="G251" s="360"/>
      <c r="H251" s="175"/>
    </row>
    <row r="252" spans="1:8" x14ac:dyDescent="0.25">
      <c r="A252" s="27"/>
      <c r="B252" s="1"/>
      <c r="H252" s="175"/>
    </row>
    <row r="253" spans="1:8" ht="15.75" x14ac:dyDescent="0.25">
      <c r="A253" s="27"/>
      <c r="B253" s="1"/>
      <c r="D253" s="358" t="s">
        <v>756</v>
      </c>
      <c r="E253" s="359" t="s">
        <v>546</v>
      </c>
      <c r="F253" s="1076">
        <f>'Main Sheet'!C1</f>
        <v>44452</v>
      </c>
      <c r="G253" s="1076"/>
      <c r="H253" s="175"/>
    </row>
    <row r="254" spans="1:8" ht="15.75" x14ac:dyDescent="0.25">
      <c r="A254" s="27"/>
      <c r="B254" s="1"/>
      <c r="D254" s="358"/>
      <c r="E254" s="359" t="s">
        <v>757</v>
      </c>
      <c r="F254" s="1073" t="str">
        <f>IF(H1="","",TEXT(WORKDAY('Main Sheet'!C1, 2),"MMM-DD-YYY"))</f>
        <v>Sep-15-2021</v>
      </c>
      <c r="G254" s="1073"/>
      <c r="H254" s="175"/>
    </row>
    <row r="255" spans="1:8" ht="15.75" x14ac:dyDescent="0.25">
      <c r="A255" s="27"/>
      <c r="B255" s="1"/>
      <c r="D255" s="358"/>
      <c r="E255" s="359"/>
      <c r="F255" s="359"/>
      <c r="G255" s="359"/>
      <c r="H255" s="175"/>
    </row>
    <row r="256" spans="1:8" ht="15.75" x14ac:dyDescent="0.25">
      <c r="A256" s="27"/>
      <c r="B256" s="1"/>
      <c r="D256" s="358" t="s">
        <v>758</v>
      </c>
      <c r="E256" s="359" t="s">
        <v>546</v>
      </c>
      <c r="F256" s="1073" t="str">
        <f>IF(H1="","",TEXT(WORKDAY('Main Sheet'!C1, 3),"MMM-DD-YYY"))</f>
        <v>Sep-16-2021</v>
      </c>
      <c r="G256" s="1073"/>
      <c r="H256" s="175"/>
    </row>
    <row r="257" spans="1:8" ht="15.75" x14ac:dyDescent="0.25">
      <c r="A257" s="27"/>
      <c r="B257" s="1"/>
      <c r="D257" s="358"/>
      <c r="E257" s="359" t="s">
        <v>757</v>
      </c>
      <c r="F257" s="1073" t="str">
        <f>IF(H1="","",TEXT(WORKDAY('Main Sheet'!C1, 4),"MMM-DD-YYY"))</f>
        <v>Sep-17-2021</v>
      </c>
      <c r="G257" s="1073"/>
      <c r="H257" s="175"/>
    </row>
    <row r="258" spans="1:8" ht="15.75" x14ac:dyDescent="0.25">
      <c r="A258" s="27"/>
      <c r="B258" s="1"/>
      <c r="D258" s="358"/>
      <c r="E258" s="359"/>
      <c r="F258" s="359"/>
      <c r="G258" s="359"/>
      <c r="H258" s="175"/>
    </row>
    <row r="259" spans="1:8" ht="15.75" x14ac:dyDescent="0.25">
      <c r="A259" s="27"/>
      <c r="B259" s="1"/>
      <c r="D259" s="358" t="s">
        <v>759</v>
      </c>
      <c r="E259" s="359" t="s">
        <v>546</v>
      </c>
      <c r="F259" s="1073" t="str">
        <f>IF(H1="","",TEXT(WORKDAY('Main Sheet'!C1, 5),"MMM-DD-YYY"))</f>
        <v>Sep-20-2021</v>
      </c>
      <c r="G259" s="1073"/>
      <c r="H259" s="175"/>
    </row>
    <row r="260" spans="1:8" ht="15.75" x14ac:dyDescent="0.25">
      <c r="A260" s="27"/>
      <c r="B260" s="1"/>
      <c r="D260" s="358"/>
      <c r="E260" s="359" t="s">
        <v>757</v>
      </c>
      <c r="F260" s="1073" t="str">
        <f>IF(H1="","",TEXT(WORKDAY('Main Sheet'!C1,6),"MMM-DD-YYY"))</f>
        <v>Sep-21-2021</v>
      </c>
      <c r="G260" s="1073"/>
      <c r="H260" s="175"/>
    </row>
    <row r="261" spans="1:8" x14ac:dyDescent="0.25">
      <c r="A261" s="27"/>
      <c r="B261" s="1"/>
      <c r="C261" s="1"/>
      <c r="D261" s="1"/>
      <c r="E261" s="1"/>
      <c r="F261" s="1"/>
      <c r="G261" s="1"/>
      <c r="H261" s="175"/>
    </row>
    <row r="262" spans="1:8" ht="43.5" customHeight="1" x14ac:dyDescent="0.25">
      <c r="A262" s="203"/>
      <c r="B262" s="413"/>
      <c r="C262" s="413"/>
      <c r="D262" s="413"/>
      <c r="E262" s="413"/>
      <c r="F262" s="413"/>
      <c r="G262" s="413"/>
      <c r="H262" s="53"/>
    </row>
    <row r="263" spans="1:8" ht="21.6" customHeight="1" x14ac:dyDescent="0.35">
      <c r="A263" s="348" t="s">
        <v>653</v>
      </c>
      <c r="B263" s="503" t="str">
        <f>IF('Main Sheet'!A44&gt;0,'Main Sheet'!C44,"")</f>
        <v>5679.2-2</v>
      </c>
      <c r="C263" s="350"/>
      <c r="D263" s="350"/>
      <c r="E263" s="350"/>
      <c r="F263" s="394" t="s">
        <v>548</v>
      </c>
      <c r="G263" s="393" t="str">
        <f>'Main Sheet'!H1</f>
        <v>37-M</v>
      </c>
      <c r="H263" s="351"/>
    </row>
    <row r="264" spans="1:8" ht="21.6" customHeight="1" x14ac:dyDescent="0.3">
      <c r="A264" s="352" t="s">
        <v>654</v>
      </c>
      <c r="B264" s="503" t="str">
        <f>IF('Main Sheet'!A44&gt;0,'Main Sheet'!H44,"")</f>
        <v>MDF</v>
      </c>
      <c r="C264" s="350"/>
      <c r="D264" s="350"/>
      <c r="E264" s="350"/>
      <c r="F264" s="350"/>
      <c r="G264" s="350"/>
      <c r="H264" s="351"/>
    </row>
    <row r="265" spans="1:8" ht="21.6" customHeight="1" x14ac:dyDescent="0.3">
      <c r="A265" s="353" t="s">
        <v>655</v>
      </c>
      <c r="B265" s="354" t="str">
        <f>IF('Main Sheet'!A44&gt;0,'Main Sheet'!G44,"")</f>
        <v xml:space="preserve">VISTA FLAT </v>
      </c>
      <c r="C265" s="355"/>
      <c r="D265" s="355"/>
      <c r="E265" s="355"/>
      <c r="F265" s="355"/>
      <c r="G265" s="355"/>
      <c r="H265" s="356"/>
    </row>
    <row r="266" spans="1:8" ht="21.6" customHeight="1" x14ac:dyDescent="0.3">
      <c r="A266" s="352" t="s">
        <v>656</v>
      </c>
      <c r="B266" s="503" t="str">
        <f>IF('Main Sheet'!A44&gt;0,'Main Sheet'!I44,"")</f>
        <v xml:space="preserve">AHM 40 </v>
      </c>
      <c r="C266" s="350"/>
      <c r="D266" s="350"/>
      <c r="E266" s="350"/>
      <c r="F266" s="350" t="str">
        <f>'Main Sheet'!F44</f>
        <v>72X21X33 1/2 4DR3DE+2BDW</v>
      </c>
      <c r="G266" s="350"/>
      <c r="H266" s="351"/>
    </row>
    <row r="267" spans="1:8" ht="21.6" customHeight="1" x14ac:dyDescent="0.3">
      <c r="A267" s="352" t="s">
        <v>657</v>
      </c>
      <c r="B267" s="1074" t="str">
        <f>IF('Main Sheet'!A44&gt;0,'Main Sheet'!A44,"")</f>
        <v xml:space="preserve">NOVA BATH </v>
      </c>
      <c r="C267" s="1074"/>
      <c r="D267" s="1074"/>
      <c r="E267" s="1074"/>
      <c r="F267" s="1074"/>
      <c r="G267" s="1074"/>
      <c r="H267" s="1075"/>
    </row>
    <row r="268" spans="1:8" ht="21.6" customHeight="1" x14ac:dyDescent="0.35">
      <c r="A268" s="341"/>
      <c r="B268" s="342"/>
      <c r="C268" s="344" t="str">
        <f>IF('Main Sheet'!L265&gt;0,'Main Sheet'!#REF!,"")</f>
        <v/>
      </c>
      <c r="D268" s="1077" t="str">
        <f>IF('Main Sheet'!E44&gt;0,VLOOKUP('Main Sheet'!E44,'VANITY INFO'!A1:C2067,2,FALSE),"")</f>
        <v xml:space="preserve">72" CLASSIC- 4 DR 3 DW   2 BOTTOM DW </v>
      </c>
      <c r="E268" s="1078"/>
      <c r="F268" s="1078"/>
      <c r="G268" s="1078"/>
      <c r="H268" s="1079"/>
    </row>
    <row r="269" spans="1:8" ht="21.6" customHeight="1" x14ac:dyDescent="0.25">
      <c r="A269" s="27"/>
      <c r="B269" s="502"/>
      <c r="C269" s="1"/>
      <c r="D269" s="1"/>
      <c r="E269" s="1"/>
      <c r="F269" s="343"/>
      <c r="G269" s="47"/>
      <c r="H269" s="175"/>
    </row>
    <row r="270" spans="1:8" s="22" customFormat="1" ht="21.6" customHeight="1" x14ac:dyDescent="0.35">
      <c r="A270" s="363"/>
      <c r="B270" s="364" t="str">
        <f>IF('Main Sheet'!M46&gt;0,'Main Sheet'!M46,"")</f>
        <v/>
      </c>
      <c r="C270" s="1083" t="str">
        <f>IF('Main Sheet'!M44&gt;0,'Main Sheet'!M44,"")</f>
        <v/>
      </c>
      <c r="D270" s="1084"/>
      <c r="E270" s="1085" t="str">
        <f>IF('Main Sheet'!M44&gt;0,'Main Sheet'!M3,"")</f>
        <v/>
      </c>
      <c r="F270" s="1086"/>
      <c r="G270" s="363"/>
      <c r="H270" s="365"/>
    </row>
    <row r="271" spans="1:8" ht="270.60000000000002" customHeight="1" x14ac:dyDescent="0.25">
      <c r="A271" s="340"/>
      <c r="B271" s="1080" t="str">
        <f>IF('Main Sheet'!E44&gt;0,VLOOKUP('Main Sheet'!E44,'VANITY INFO'!C1:D2067,2,FALSE),"")</f>
        <v xml:space="preserve">[4]-- 14 7/8 X 17 9/16 --DOOR                [2]-- 29 7/8 X 8 3/4 -- DRAWER                 [3]-- 11 7/8 X 8 3/4-- DRAWER                 [1]-- 71 7/8 X 4-- CLASSIC KICK                          [1] --71 7/8 X 2 3/4 -- MOULDING </v>
      </c>
      <c r="C271" s="1081"/>
      <c r="D271" s="1081"/>
      <c r="E271" s="1081"/>
      <c r="F271" s="1082"/>
      <c r="G271" s="345"/>
      <c r="H271" s="175"/>
    </row>
    <row r="272" spans="1:8" ht="23.25" x14ac:dyDescent="0.35">
      <c r="A272" s="346" t="str">
        <f>IF('Main Sheet'!J44&gt;0,'Main Sheet'!J3,"")</f>
        <v/>
      </c>
      <c r="B272" s="342"/>
      <c r="C272" s="369" t="str">
        <f>IF('Main Sheet'!J44&gt;0,'Main Sheet'!J44,"")</f>
        <v/>
      </c>
      <c r="D272" s="369" t="str">
        <f>IF('Main Sheet'!J46&gt;0,'Main Sheet'!J46,"")</f>
        <v/>
      </c>
      <c r="E272" s="342"/>
      <c r="F272" s="342"/>
      <c r="G272" s="277"/>
      <c r="H272" s="343"/>
    </row>
    <row r="273" spans="1:8" x14ac:dyDescent="0.25">
      <c r="A273" s="336"/>
      <c r="B273" s="412"/>
      <c r="C273" s="412"/>
      <c r="D273" s="412"/>
      <c r="E273" s="412"/>
      <c r="F273" s="412"/>
      <c r="G273" s="412"/>
      <c r="H273" s="338"/>
    </row>
    <row r="274" spans="1:8" x14ac:dyDescent="0.25">
      <c r="A274" s="27"/>
      <c r="B274" s="1"/>
      <c r="G274" s="360"/>
      <c r="H274" s="175"/>
    </row>
    <row r="275" spans="1:8" x14ac:dyDescent="0.25">
      <c r="A275" s="27"/>
      <c r="B275" s="1"/>
      <c r="H275" s="175"/>
    </row>
    <row r="276" spans="1:8" ht="15.75" x14ac:dyDescent="0.25">
      <c r="A276" s="27"/>
      <c r="B276" s="1"/>
      <c r="D276" s="358" t="s">
        <v>756</v>
      </c>
      <c r="E276" s="359" t="s">
        <v>546</v>
      </c>
      <c r="F276" s="1076">
        <f>'Main Sheet'!C1</f>
        <v>44452</v>
      </c>
      <c r="G276" s="1076"/>
      <c r="H276" s="175"/>
    </row>
    <row r="277" spans="1:8" ht="15.75" x14ac:dyDescent="0.25">
      <c r="A277" s="27"/>
      <c r="B277" s="1"/>
      <c r="D277" s="358"/>
      <c r="E277" s="359" t="s">
        <v>757</v>
      </c>
      <c r="F277" s="1073" t="str">
        <f>IF(H1="","",TEXT(WORKDAY('Main Sheet'!C1, 2),"MMM-DD-YYY"))</f>
        <v>Sep-15-2021</v>
      </c>
      <c r="G277" s="1073"/>
      <c r="H277" s="175"/>
    </row>
    <row r="278" spans="1:8" ht="15.75" x14ac:dyDescent="0.25">
      <c r="A278" s="27"/>
      <c r="B278" s="1"/>
      <c r="D278" s="358"/>
      <c r="E278" s="359"/>
      <c r="F278" s="359"/>
      <c r="G278" s="359"/>
      <c r="H278" s="175"/>
    </row>
    <row r="279" spans="1:8" ht="15.75" x14ac:dyDescent="0.25">
      <c r="A279" s="27"/>
      <c r="B279" s="1"/>
      <c r="D279" s="358" t="s">
        <v>758</v>
      </c>
      <c r="E279" s="359" t="s">
        <v>546</v>
      </c>
      <c r="F279" s="1073" t="str">
        <f>IF(H1="","",TEXT(WORKDAY('Main Sheet'!C1, 3),"MMM-DD-YYY"))</f>
        <v>Sep-16-2021</v>
      </c>
      <c r="G279" s="1073"/>
      <c r="H279" s="175"/>
    </row>
    <row r="280" spans="1:8" ht="15.75" x14ac:dyDescent="0.25">
      <c r="A280" s="27"/>
      <c r="B280" s="1"/>
      <c r="D280" s="358"/>
      <c r="E280" s="359" t="s">
        <v>757</v>
      </c>
      <c r="F280" s="1073" t="str">
        <f>IF(H1="","",TEXT(WORKDAY('Main Sheet'!C1, 4),"MMM-DD-YYY"))</f>
        <v>Sep-17-2021</v>
      </c>
      <c r="G280" s="1073"/>
      <c r="H280" s="175"/>
    </row>
    <row r="281" spans="1:8" ht="15.75" x14ac:dyDescent="0.25">
      <c r="A281" s="27"/>
      <c r="B281" s="1"/>
      <c r="D281" s="358"/>
      <c r="E281" s="359"/>
      <c r="F281" s="359"/>
      <c r="G281" s="359"/>
      <c r="H281" s="175"/>
    </row>
    <row r="282" spans="1:8" ht="15.75" x14ac:dyDescent="0.25">
      <c r="A282" s="27"/>
      <c r="B282" s="1"/>
      <c r="D282" s="358" t="s">
        <v>759</v>
      </c>
      <c r="E282" s="359" t="s">
        <v>546</v>
      </c>
      <c r="F282" s="1073" t="str">
        <f>IF(H1="","",TEXT(WORKDAY('Main Sheet'!C1, 5),"MMM-DD-YYY"))</f>
        <v>Sep-20-2021</v>
      </c>
      <c r="G282" s="1073"/>
      <c r="H282" s="175"/>
    </row>
    <row r="283" spans="1:8" ht="15.75" x14ac:dyDescent="0.25">
      <c r="A283" s="27"/>
      <c r="B283" s="1"/>
      <c r="D283" s="358"/>
      <c r="E283" s="359" t="s">
        <v>757</v>
      </c>
      <c r="F283" s="1073" t="str">
        <f>IF(H1="","",TEXT(WORKDAY('Main Sheet'!C1, 6),"MMM-DD-YYY"))</f>
        <v>Sep-21-2021</v>
      </c>
      <c r="G283" s="1073"/>
      <c r="H283" s="175"/>
    </row>
    <row r="284" spans="1:8" x14ac:dyDescent="0.25">
      <c r="A284" s="27"/>
      <c r="B284" s="1"/>
      <c r="C284" s="1"/>
      <c r="D284" s="1"/>
      <c r="E284" s="1"/>
      <c r="F284" s="1"/>
      <c r="G284" s="1"/>
      <c r="H284" s="175"/>
    </row>
    <row r="285" spans="1:8" x14ac:dyDescent="0.25">
      <c r="A285" s="203"/>
      <c r="B285" s="413"/>
      <c r="C285" s="413"/>
      <c r="D285" s="413"/>
      <c r="E285" s="413"/>
      <c r="F285" s="413"/>
      <c r="G285" s="413"/>
      <c r="H285" s="53"/>
    </row>
    <row r="288" spans="1:8" ht="21.6" customHeight="1" x14ac:dyDescent="0.35">
      <c r="A288" s="348" t="s">
        <v>653</v>
      </c>
      <c r="B288" s="503">
        <f>IF('Main Sheet'!A47&gt;0,'Main Sheet'!C47,"")</f>
        <v>5680</v>
      </c>
      <c r="C288" s="350"/>
      <c r="D288" s="350"/>
      <c r="E288" s="350"/>
      <c r="F288" s="394" t="s">
        <v>548</v>
      </c>
      <c r="G288" s="393" t="str">
        <f>'Main Sheet'!H1</f>
        <v>37-M</v>
      </c>
      <c r="H288" s="351"/>
    </row>
    <row r="289" spans="1:8" ht="21.6" customHeight="1" x14ac:dyDescent="0.3">
      <c r="A289" s="352" t="s">
        <v>654</v>
      </c>
      <c r="B289" s="503" t="str">
        <f>IF('Main Sheet'!A47&gt;0,'Main Sheet'!H47,"")</f>
        <v>MDF</v>
      </c>
      <c r="C289" s="350"/>
      <c r="D289" s="350"/>
      <c r="E289" s="350"/>
      <c r="F289" s="350"/>
      <c r="G289" s="350"/>
      <c r="H289" s="351"/>
    </row>
    <row r="290" spans="1:8" ht="21.6" customHeight="1" x14ac:dyDescent="0.3">
      <c r="A290" s="353" t="s">
        <v>655</v>
      </c>
      <c r="B290" s="354" t="str">
        <f>IF('Main Sheet'!A47&gt;0,'Main Sheet'!G47,"")</f>
        <v xml:space="preserve">SIERRA FLAT </v>
      </c>
      <c r="C290" s="355"/>
      <c r="D290" s="355"/>
      <c r="E290" s="355"/>
      <c r="F290" s="355"/>
      <c r="G290" s="355"/>
      <c r="H290" s="356"/>
    </row>
    <row r="291" spans="1:8" ht="21.6" customHeight="1" x14ac:dyDescent="0.3">
      <c r="A291" s="352" t="s">
        <v>656</v>
      </c>
      <c r="B291" s="503" t="str">
        <f>IF('Main Sheet'!A47&gt;0,'Main Sheet'!I47,"")</f>
        <v>AHM 20 MATTE</v>
      </c>
      <c r="C291" s="350"/>
      <c r="D291" s="350"/>
      <c r="E291" s="350"/>
      <c r="F291" s="350" t="str">
        <f>'Main Sheet'!F47</f>
        <v>24X21X33 1/2 2DR</v>
      </c>
      <c r="G291" s="350"/>
      <c r="H291" s="351"/>
    </row>
    <row r="292" spans="1:8" ht="21.6" customHeight="1" x14ac:dyDescent="0.3">
      <c r="A292" s="352" t="s">
        <v>657</v>
      </c>
      <c r="B292" s="1074" t="str">
        <f>IF('Main Sheet'!A47&gt;0,'Main Sheet'!A47,"")</f>
        <v>SCHELL LUMBER HBC</v>
      </c>
      <c r="C292" s="1074"/>
      <c r="D292" s="1074"/>
      <c r="E292" s="1074"/>
      <c r="F292" s="1074"/>
      <c r="G292" s="1074"/>
      <c r="H292" s="1075"/>
    </row>
    <row r="293" spans="1:8" ht="21.6" customHeight="1" x14ac:dyDescent="0.35">
      <c r="A293" s="341"/>
      <c r="B293" s="342"/>
      <c r="C293" s="344" t="str">
        <f>IF('Main Sheet'!L290&gt;0,'Main Sheet'!#REF!,"")</f>
        <v/>
      </c>
      <c r="D293" s="1077" t="str">
        <f>IF('Main Sheet'!E47&gt;0,VLOOKUP('Main Sheet'!E47,'VANITY INFO'!A1:C2044,2,FALSE),"")</f>
        <v>24" CLASSIC- 2 DR</v>
      </c>
      <c r="E293" s="1078"/>
      <c r="F293" s="1078"/>
      <c r="G293" s="1078"/>
      <c r="H293" s="1079"/>
    </row>
    <row r="294" spans="1:8" ht="21.6" customHeight="1" x14ac:dyDescent="0.25">
      <c r="A294" s="27"/>
      <c r="B294" s="502"/>
      <c r="C294" s="1"/>
      <c r="D294" s="1"/>
      <c r="E294" s="1"/>
      <c r="F294" s="343"/>
      <c r="G294" s="47"/>
      <c r="H294" s="175"/>
    </row>
    <row r="295" spans="1:8" s="22" customFormat="1" ht="21.6" customHeight="1" x14ac:dyDescent="0.35">
      <c r="A295" s="363"/>
      <c r="B295" s="364" t="str">
        <f>IF('Main Sheet'!M49&gt;0,'Main Sheet'!M49,"")</f>
        <v/>
      </c>
      <c r="C295" s="1083" t="str">
        <f>IF('Main Sheet'!M47&gt;0,'Main Sheet'!M47,"")</f>
        <v/>
      </c>
      <c r="D295" s="1084"/>
      <c r="E295" s="1085" t="str">
        <f>IF('Main Sheet'!M47&gt;0,'Main Sheet'!M3,"")</f>
        <v/>
      </c>
      <c r="F295" s="1086"/>
      <c r="G295" s="363"/>
      <c r="H295" s="365"/>
    </row>
    <row r="296" spans="1:8" ht="270.60000000000002" customHeight="1" x14ac:dyDescent="0.25">
      <c r="A296" s="340"/>
      <c r="B296" s="1091" t="str">
        <f>IF('Main Sheet'!E47&gt;0,VLOOKUP('Main Sheet'!E47,'VANITY INFO'!C1:D2044,2,FALSE),"")</f>
        <v xml:space="preserve">[2] --11 7/8 x 26 1/2 --DOOR                   [1] --23 7/8 x 4 --CLASSIC KICK                 [1] --23 7/8 X 2 3/4 -- MOULDING </v>
      </c>
      <c r="C296" s="1092"/>
      <c r="D296" s="1092"/>
      <c r="E296" s="1092"/>
      <c r="F296" s="1093"/>
      <c r="G296" s="345"/>
      <c r="H296" s="175"/>
    </row>
    <row r="297" spans="1:8" ht="23.25" x14ac:dyDescent="0.35">
      <c r="A297" s="346" t="str">
        <f>IF('Main Sheet'!J47&gt;0,'Main Sheet'!J3,"")</f>
        <v/>
      </c>
      <c r="B297" s="342"/>
      <c r="C297" s="369" t="str">
        <f>IF('Main Sheet'!J47&gt;0,'Main Sheet'!J47,"")</f>
        <v/>
      </c>
      <c r="D297" s="369" t="str">
        <f>IF('Main Sheet'!J49&gt;0,'Main Sheet'!J49,"")</f>
        <v/>
      </c>
      <c r="E297" s="342"/>
      <c r="F297" s="342"/>
      <c r="G297" s="277"/>
      <c r="H297" s="343"/>
    </row>
    <row r="298" spans="1:8" x14ac:dyDescent="0.25">
      <c r="A298" s="336"/>
      <c r="B298" s="412"/>
      <c r="C298" s="412"/>
      <c r="D298" s="412"/>
      <c r="E298" s="412"/>
      <c r="F298" s="412"/>
      <c r="G298" s="412"/>
      <c r="H298" s="338"/>
    </row>
    <row r="299" spans="1:8" x14ac:dyDescent="0.25">
      <c r="A299" s="27"/>
      <c r="B299" s="1"/>
      <c r="G299" s="360"/>
      <c r="H299" s="175"/>
    </row>
    <row r="300" spans="1:8" x14ac:dyDescent="0.25">
      <c r="A300" s="27"/>
      <c r="B300" s="1"/>
      <c r="H300" s="175"/>
    </row>
    <row r="301" spans="1:8" ht="15.75" x14ac:dyDescent="0.25">
      <c r="A301" s="27"/>
      <c r="B301" s="1"/>
      <c r="D301" s="358" t="s">
        <v>756</v>
      </c>
      <c r="E301" s="359" t="s">
        <v>546</v>
      </c>
      <c r="F301" s="1076">
        <f>'Main Sheet'!C1</f>
        <v>44452</v>
      </c>
      <c r="G301" s="1076"/>
      <c r="H301" s="175"/>
    </row>
    <row r="302" spans="1:8" ht="15.75" x14ac:dyDescent="0.25">
      <c r="A302" s="27"/>
      <c r="B302" s="1"/>
      <c r="D302" s="358"/>
      <c r="E302" s="359" t="s">
        <v>757</v>
      </c>
      <c r="F302" s="1073" t="str">
        <f>IF(H1="","",TEXT(WORKDAY('Main Sheet'!C1, 2),"MMM-DD-YYY"))</f>
        <v>Sep-15-2021</v>
      </c>
      <c r="G302" s="1073"/>
      <c r="H302" s="175"/>
    </row>
    <row r="303" spans="1:8" ht="15.75" x14ac:dyDescent="0.25">
      <c r="A303" s="27"/>
      <c r="B303" s="1"/>
      <c r="D303" s="358"/>
      <c r="E303" s="359"/>
      <c r="F303" s="359"/>
      <c r="G303" s="359"/>
      <c r="H303" s="175"/>
    </row>
    <row r="304" spans="1:8" ht="15.75" x14ac:dyDescent="0.25">
      <c r="A304" s="27"/>
      <c r="B304" s="1"/>
      <c r="D304" s="358" t="s">
        <v>758</v>
      </c>
      <c r="E304" s="359" t="s">
        <v>546</v>
      </c>
      <c r="F304" s="1073" t="str">
        <f>IF(H1="","",TEXT(WORKDAY('Main Sheet'!C1, 3),"MMM-DD-YYY"))</f>
        <v>Sep-16-2021</v>
      </c>
      <c r="G304" s="1073"/>
      <c r="H304" s="175"/>
    </row>
    <row r="305" spans="1:8" ht="15.75" x14ac:dyDescent="0.25">
      <c r="A305" s="27"/>
      <c r="B305" s="1"/>
      <c r="D305" s="358"/>
      <c r="E305" s="359" t="s">
        <v>757</v>
      </c>
      <c r="F305" s="1073" t="str">
        <f>IF(H1="","",TEXT(WORKDAY('Main Sheet'!C1, 4),"MMM-DD-YYY"))</f>
        <v>Sep-17-2021</v>
      </c>
      <c r="G305" s="1073"/>
      <c r="H305" s="175"/>
    </row>
    <row r="306" spans="1:8" ht="15.75" x14ac:dyDescent="0.25">
      <c r="A306" s="27"/>
      <c r="B306" s="1"/>
      <c r="D306" s="358"/>
      <c r="E306" s="359"/>
      <c r="F306" s="359"/>
      <c r="G306" s="359"/>
      <c r="H306" s="175"/>
    </row>
    <row r="307" spans="1:8" ht="15.75" x14ac:dyDescent="0.25">
      <c r="A307" s="27"/>
      <c r="B307" s="1"/>
      <c r="D307" s="358" t="s">
        <v>759</v>
      </c>
      <c r="E307" s="359" t="s">
        <v>546</v>
      </c>
      <c r="F307" s="1073" t="str">
        <f>IF(H1="","",TEXT(WORKDAY('Main Sheet'!C1, 5),"MMM-DD-YYY"))</f>
        <v>Sep-20-2021</v>
      </c>
      <c r="G307" s="1073"/>
      <c r="H307" s="175"/>
    </row>
    <row r="308" spans="1:8" ht="15.75" x14ac:dyDescent="0.25">
      <c r="A308" s="27"/>
      <c r="B308" s="1"/>
      <c r="D308" s="358"/>
      <c r="E308" s="359" t="s">
        <v>757</v>
      </c>
      <c r="F308" s="1073" t="str">
        <f>IF(H1="","",TEXT(WORKDAY('Main Sheet'!C1,6),"MMM-DD-YYY"))</f>
        <v>Sep-21-2021</v>
      </c>
      <c r="G308" s="1073"/>
      <c r="H308" s="175"/>
    </row>
    <row r="309" spans="1:8" x14ac:dyDescent="0.25">
      <c r="A309" s="27"/>
      <c r="B309" s="1"/>
      <c r="C309" s="1"/>
      <c r="D309" s="1"/>
      <c r="E309" s="1"/>
      <c r="F309" s="1"/>
      <c r="G309" s="1"/>
      <c r="H309" s="175"/>
    </row>
    <row r="310" spans="1:8" x14ac:dyDescent="0.25">
      <c r="A310" s="203"/>
      <c r="B310" s="413"/>
      <c r="C310" s="413"/>
      <c r="D310" s="413"/>
      <c r="E310" s="413"/>
      <c r="F310" s="413"/>
      <c r="G310" s="413"/>
      <c r="H310" s="53"/>
    </row>
    <row r="313" spans="1:8" ht="21.6" customHeight="1" x14ac:dyDescent="0.35">
      <c r="A313" s="348" t="s">
        <v>653</v>
      </c>
      <c r="B313" s="503" t="str">
        <f>IF('Main Sheet'!A50&gt;0,'Main Sheet'!C50,"")</f>
        <v>5681.1-2</v>
      </c>
      <c r="C313" s="350"/>
      <c r="D313" s="350"/>
      <c r="E313" s="350"/>
      <c r="F313" s="394" t="s">
        <v>548</v>
      </c>
      <c r="G313" s="393" t="str">
        <f>'Main Sheet'!H1</f>
        <v>37-M</v>
      </c>
      <c r="H313" s="351"/>
    </row>
    <row r="314" spans="1:8" ht="21.6" customHeight="1" x14ac:dyDescent="0.3">
      <c r="A314" s="352" t="s">
        <v>654</v>
      </c>
      <c r="B314" s="503" t="str">
        <f>IF('Main Sheet'!A50&gt;0,'Main Sheet'!H50,"")</f>
        <v xml:space="preserve">MAPLE </v>
      </c>
      <c r="C314" s="350"/>
      <c r="D314" s="350"/>
      <c r="E314" s="350"/>
      <c r="F314" s="350"/>
      <c r="G314" s="350"/>
      <c r="H314" s="351"/>
    </row>
    <row r="315" spans="1:8" ht="21.6" customHeight="1" x14ac:dyDescent="0.3">
      <c r="A315" s="353" t="s">
        <v>655</v>
      </c>
      <c r="B315" s="354" t="str">
        <f>IF('Main Sheet'!A50&gt;0,'Main Sheet'!G50,"")</f>
        <v xml:space="preserve">CAPRICE FLAT </v>
      </c>
      <c r="C315" s="355"/>
      <c r="D315" s="355"/>
      <c r="E315" s="355"/>
      <c r="F315" s="355"/>
      <c r="G315" s="355"/>
      <c r="H315" s="356"/>
    </row>
    <row r="316" spans="1:8" ht="21.6" customHeight="1" x14ac:dyDescent="0.3">
      <c r="A316" s="352" t="s">
        <v>656</v>
      </c>
      <c r="B316" s="503" t="str">
        <f>IF('Main Sheet'!A50&gt;0,'Main Sheet'!I50,"")</f>
        <v xml:space="preserve">NATURAL </v>
      </c>
      <c r="C316" s="350"/>
      <c r="D316" s="350"/>
      <c r="E316" s="350"/>
      <c r="F316" s="350" t="str">
        <f>'Main Sheet'!F50</f>
        <v>42X21X33 1/2 2DR6DW</v>
      </c>
      <c r="G316" s="350"/>
      <c r="H316" s="351"/>
    </row>
    <row r="317" spans="1:8" ht="21.6" customHeight="1" x14ac:dyDescent="0.3">
      <c r="A317" s="352" t="s">
        <v>657</v>
      </c>
      <c r="B317" s="1074" t="str">
        <f>IF('Main Sheet'!A50&gt;0,'Main Sheet'!A50,"")</f>
        <v>BATH DEPOT SUDBURY</v>
      </c>
      <c r="C317" s="1074"/>
      <c r="D317" s="1074"/>
      <c r="E317" s="1074"/>
      <c r="F317" s="1074"/>
      <c r="G317" s="1074"/>
      <c r="H317" s="1075"/>
    </row>
    <row r="318" spans="1:8" ht="21.6" customHeight="1" x14ac:dyDescent="0.35">
      <c r="A318" s="341"/>
      <c r="B318" s="342"/>
      <c r="C318" s="344" t="str">
        <f>IF('Main Sheet'!L315&gt;0,'Main Sheet'!#REF!,"")</f>
        <v/>
      </c>
      <c r="D318" s="1077" t="str">
        <f>IF('Main Sheet'!E50&gt;0,VLOOKUP('Main Sheet'!E50,'VANITY INFO'!A1:C2044,2,FALSE),"")</f>
        <v>42" CLASSIC- 2 DR 6 DW</v>
      </c>
      <c r="E318" s="1078"/>
      <c r="F318" s="1078"/>
      <c r="G318" s="1078"/>
      <c r="H318" s="1079"/>
    </row>
    <row r="319" spans="1:8" ht="21.6" customHeight="1" x14ac:dyDescent="0.25">
      <c r="A319" s="27"/>
      <c r="B319" s="502"/>
      <c r="C319" s="1"/>
      <c r="D319" s="1"/>
      <c r="E319" s="1"/>
      <c r="F319" s="343"/>
      <c r="G319" s="47"/>
      <c r="H319" s="175"/>
    </row>
    <row r="320" spans="1:8" s="22" customFormat="1" ht="23.25" x14ac:dyDescent="0.35">
      <c r="A320" s="363"/>
      <c r="B320" s="364" t="str">
        <f>IF('Main Sheet'!M52&gt;0,'Main Sheet'!M52,"")</f>
        <v/>
      </c>
      <c r="C320" s="1083" t="str">
        <f>IF('Main Sheet'!M50&gt;0,'Main Sheet'!M50,"")</f>
        <v/>
      </c>
      <c r="D320" s="1084"/>
      <c r="E320" s="1085" t="str">
        <f>IF('Main Sheet'!M50&gt;0,'Main Sheet'!M3,"")</f>
        <v/>
      </c>
      <c r="F320" s="1086"/>
      <c r="G320" s="363"/>
      <c r="H320" s="365"/>
    </row>
    <row r="321" spans="1:8" ht="270.60000000000002" customHeight="1" x14ac:dyDescent="0.25">
      <c r="A321" s="340"/>
      <c r="B321" s="1091" t="str">
        <f>IF('Main Sheet'!E50&gt;0,VLOOKUP('Main Sheet'!E50,'VANITY INFO'!C1:D2044,2,FALSE),"")</f>
        <v xml:space="preserve">[2] --8 7/8 X 26 1/2 -- DOOR                   [6]-- 11 7/8 X 8 3/4 -- DRAWER                  [1]-- 41 7/8 X 4-- CLASSIC KICK                 [1]-- 41 7/8 X 2 3/4 -- MOULDING </v>
      </c>
      <c r="C321" s="1092"/>
      <c r="D321" s="1092"/>
      <c r="E321" s="1092"/>
      <c r="F321" s="1093"/>
      <c r="G321" s="345"/>
      <c r="H321" s="175"/>
    </row>
    <row r="322" spans="1:8" ht="23.25" x14ac:dyDescent="0.35">
      <c r="A322" s="346" t="str">
        <f>IF('Main Sheet'!J52&gt;0,'Main Sheet'!J3,"")</f>
        <v/>
      </c>
      <c r="B322" s="342"/>
      <c r="C322" s="369" t="str">
        <f>IF('Main Sheet'!J50&gt;0,'Main Sheet'!J50,"")</f>
        <v/>
      </c>
      <c r="D322" s="369" t="str">
        <f>IF('Main Sheet'!J52&gt;0,'Main Sheet'!J52,"")</f>
        <v/>
      </c>
      <c r="E322" s="342"/>
      <c r="F322" s="342"/>
      <c r="G322" s="277"/>
      <c r="H322" s="343"/>
    </row>
    <row r="323" spans="1:8" x14ac:dyDescent="0.25">
      <c r="A323" s="336"/>
      <c r="B323" s="412"/>
      <c r="C323" s="412"/>
      <c r="D323" s="412"/>
      <c r="E323" s="412"/>
      <c r="F323" s="412"/>
      <c r="G323" s="412"/>
      <c r="H323" s="338"/>
    </row>
    <row r="324" spans="1:8" x14ac:dyDescent="0.25">
      <c r="A324" s="27"/>
      <c r="B324" s="1"/>
      <c r="G324" s="360"/>
      <c r="H324" s="175"/>
    </row>
    <row r="325" spans="1:8" x14ac:dyDescent="0.25">
      <c r="A325" s="27"/>
      <c r="B325" s="1"/>
      <c r="H325" s="175"/>
    </row>
    <row r="326" spans="1:8" ht="15.75" x14ac:dyDescent="0.25">
      <c r="A326" s="27"/>
      <c r="B326" s="1"/>
      <c r="D326" s="358" t="s">
        <v>756</v>
      </c>
      <c r="E326" s="359" t="s">
        <v>546</v>
      </c>
      <c r="F326" s="1076">
        <f>'Main Sheet'!C1</f>
        <v>44452</v>
      </c>
      <c r="G326" s="1076"/>
      <c r="H326" s="175"/>
    </row>
    <row r="327" spans="1:8" ht="15.75" x14ac:dyDescent="0.25">
      <c r="A327" s="27"/>
      <c r="B327" s="1"/>
      <c r="D327" s="358"/>
      <c r="E327" s="359" t="s">
        <v>757</v>
      </c>
      <c r="F327" s="1073" t="str">
        <f>IF(H1="","",TEXT(WORKDAY('Main Sheet'!C1, 2),"MMM-DD-YYY"))</f>
        <v>Sep-15-2021</v>
      </c>
      <c r="G327" s="1073"/>
      <c r="H327" s="175"/>
    </row>
    <row r="328" spans="1:8" ht="15.75" x14ac:dyDescent="0.25">
      <c r="A328" s="27"/>
      <c r="B328" s="1"/>
      <c r="D328" s="358"/>
      <c r="E328" s="359"/>
      <c r="F328" s="359"/>
      <c r="G328" s="359"/>
      <c r="H328" s="175"/>
    </row>
    <row r="329" spans="1:8" ht="15.75" x14ac:dyDescent="0.25">
      <c r="A329" s="27"/>
      <c r="B329" s="1"/>
      <c r="D329" s="358" t="s">
        <v>758</v>
      </c>
      <c r="E329" s="359" t="s">
        <v>546</v>
      </c>
      <c r="F329" s="1073" t="str">
        <f>IF(H1="","",TEXT(WORKDAY('Main Sheet'!C1, 3),"MMM-DD-YYY"))</f>
        <v>Sep-16-2021</v>
      </c>
      <c r="G329" s="1073"/>
      <c r="H329" s="175"/>
    </row>
    <row r="330" spans="1:8" ht="15.75" x14ac:dyDescent="0.25">
      <c r="A330" s="27"/>
      <c r="B330" s="1"/>
      <c r="D330" s="358"/>
      <c r="E330" s="359" t="s">
        <v>757</v>
      </c>
      <c r="F330" s="1073" t="str">
        <f>IF(H1="","",TEXT(WORKDAY('Main Sheet'!C1, 4),"MMM-DD-YYY"))</f>
        <v>Sep-17-2021</v>
      </c>
      <c r="G330" s="1073"/>
      <c r="H330" s="175"/>
    </row>
    <row r="331" spans="1:8" ht="15.75" x14ac:dyDescent="0.25">
      <c r="A331" s="27"/>
      <c r="B331" s="1"/>
      <c r="D331" s="358"/>
      <c r="E331" s="359"/>
      <c r="F331" s="359"/>
      <c r="G331" s="359"/>
      <c r="H331" s="175"/>
    </row>
    <row r="332" spans="1:8" ht="15.75" x14ac:dyDescent="0.25">
      <c r="A332" s="27"/>
      <c r="B332" s="1"/>
      <c r="D332" s="358" t="s">
        <v>759</v>
      </c>
      <c r="E332" s="359" t="s">
        <v>546</v>
      </c>
      <c r="F332" s="1073" t="str">
        <f>IF(H1="","",TEXT(WORKDAY('Main Sheet'!C1,5),"MMM-DD-YYY"))</f>
        <v>Sep-20-2021</v>
      </c>
      <c r="G332" s="1073"/>
      <c r="H332" s="175"/>
    </row>
    <row r="333" spans="1:8" ht="15.75" x14ac:dyDescent="0.25">
      <c r="A333" s="27"/>
      <c r="B333" s="1"/>
      <c r="D333" s="358"/>
      <c r="E333" s="359" t="s">
        <v>757</v>
      </c>
      <c r="F333" s="1073" t="str">
        <f>IF(H1="","",TEXT(WORKDAY('Main Sheet'!C1, 6),"MMM-DD-YYY"))</f>
        <v>Sep-21-2021</v>
      </c>
      <c r="G333" s="1073"/>
      <c r="H333" s="175"/>
    </row>
    <row r="334" spans="1:8" x14ac:dyDescent="0.25">
      <c r="A334" s="27"/>
      <c r="B334" s="1"/>
      <c r="C334" s="1"/>
      <c r="D334" s="1"/>
      <c r="E334" s="1"/>
      <c r="F334" s="1"/>
      <c r="G334" s="1"/>
      <c r="H334" s="175"/>
    </row>
    <row r="335" spans="1:8" x14ac:dyDescent="0.25">
      <c r="A335" s="203"/>
      <c r="B335" s="413"/>
      <c r="C335" s="413"/>
      <c r="D335" s="413"/>
      <c r="E335" s="413"/>
      <c r="F335" s="413"/>
      <c r="G335" s="413"/>
      <c r="H335" s="53"/>
    </row>
    <row r="338" spans="1:8" ht="21.6" customHeight="1" x14ac:dyDescent="0.35">
      <c r="A338" s="348" t="s">
        <v>653</v>
      </c>
      <c r="B338" s="503" t="str">
        <f>IF('Main Sheet'!A53&gt;0,'Main Sheet'!C53,"")</f>
        <v>5681.2-2</v>
      </c>
      <c r="C338" s="350"/>
      <c r="D338" s="350"/>
      <c r="E338" s="350"/>
      <c r="F338" s="394" t="s">
        <v>548</v>
      </c>
      <c r="G338" s="393" t="str">
        <f>'Main Sheet'!H1</f>
        <v>37-M</v>
      </c>
      <c r="H338" s="351"/>
    </row>
    <row r="339" spans="1:8" ht="21.6" customHeight="1" x14ac:dyDescent="0.3">
      <c r="A339" s="352" t="s">
        <v>654</v>
      </c>
      <c r="B339" s="503" t="str">
        <f>IF('Main Sheet'!A53&gt;0,'Main Sheet'!H53,"")</f>
        <v xml:space="preserve">MAPLE </v>
      </c>
      <c r="C339" s="350"/>
      <c r="D339" s="350"/>
      <c r="E339" s="350"/>
      <c r="F339" s="350"/>
      <c r="G339" s="350"/>
      <c r="H339" s="351"/>
    </row>
    <row r="340" spans="1:8" ht="21.6" customHeight="1" x14ac:dyDescent="0.3">
      <c r="A340" s="353" t="s">
        <v>655</v>
      </c>
      <c r="B340" s="354" t="str">
        <f>IF('Main Sheet'!A53&gt;0,'Main Sheet'!G53,"")</f>
        <v xml:space="preserve">CAPRICE FLAT </v>
      </c>
      <c r="C340" s="355"/>
      <c r="D340" s="355"/>
      <c r="E340" s="355"/>
      <c r="F340" s="355"/>
      <c r="G340" s="355"/>
      <c r="H340" s="356"/>
    </row>
    <row r="341" spans="1:8" ht="21.6" customHeight="1" x14ac:dyDescent="0.3">
      <c r="A341" s="352" t="s">
        <v>656</v>
      </c>
      <c r="B341" s="503" t="str">
        <f>IF('Main Sheet'!A53&gt;0,'Main Sheet'!I53,"")</f>
        <v xml:space="preserve">NATURAL </v>
      </c>
      <c r="C341" s="350"/>
      <c r="D341" s="350"/>
      <c r="E341" s="350"/>
      <c r="F341" s="350" t="str">
        <f>'Main Sheet'!F53</f>
        <v>24X6X32</v>
      </c>
      <c r="G341" s="350"/>
      <c r="H341" s="351"/>
    </row>
    <row r="342" spans="1:8" ht="21.6" customHeight="1" x14ac:dyDescent="0.3">
      <c r="A342" s="352" t="s">
        <v>657</v>
      </c>
      <c r="B342" s="1074" t="str">
        <f>IF('Main Sheet'!A53&gt;0,'Main Sheet'!A53,"")</f>
        <v>BATH DEPOT SUDBURY</v>
      </c>
      <c r="C342" s="1074"/>
      <c r="D342" s="1074"/>
      <c r="E342" s="1074"/>
      <c r="F342" s="1074"/>
      <c r="G342" s="1074"/>
      <c r="H342" s="1075"/>
    </row>
    <row r="343" spans="1:8" ht="21.6" customHeight="1" x14ac:dyDescent="0.35">
      <c r="A343" s="341"/>
      <c r="B343" s="342"/>
      <c r="C343" s="344" t="str">
        <f>IF('Main Sheet'!L340&gt;0,'Main Sheet'!#REF!,"")</f>
        <v/>
      </c>
      <c r="D343" s="1077" t="str">
        <f>IF('Main Sheet'!E53&gt;0,VLOOKUP('Main Sheet'!E53,'VANITY INFO'!A1:C2044,2,FALSE),"")</f>
        <v>STORAGE 24"X32"- 2 DOOR</v>
      </c>
      <c r="E343" s="1078"/>
      <c r="F343" s="1078"/>
      <c r="G343" s="1078"/>
      <c r="H343" s="1079"/>
    </row>
    <row r="344" spans="1:8" ht="21.6" customHeight="1" x14ac:dyDescent="0.25">
      <c r="A344" s="27"/>
      <c r="B344" s="502"/>
      <c r="C344" s="1"/>
      <c r="D344" s="1"/>
      <c r="E344" s="1"/>
      <c r="F344" s="343"/>
      <c r="G344" s="47"/>
      <c r="H344" s="175"/>
    </row>
    <row r="345" spans="1:8" s="22" customFormat="1" ht="21.6" customHeight="1" x14ac:dyDescent="0.35">
      <c r="A345" s="363"/>
      <c r="B345" s="364" t="str">
        <f>IF('Main Sheet'!M55&gt;0,'Main Sheet'!M55,"")</f>
        <v/>
      </c>
      <c r="C345" s="1083" t="str">
        <f>IF('Main Sheet'!M53&gt;0,'Main Sheet'!M53,"")</f>
        <v/>
      </c>
      <c r="D345" s="1084"/>
      <c r="E345" s="1085" t="str">
        <f>IF('Main Sheet'!M55&gt;0,'Main Sheet'!M3,"")</f>
        <v/>
      </c>
      <c r="F345" s="1086"/>
      <c r="G345" s="363"/>
      <c r="H345" s="365"/>
    </row>
    <row r="346" spans="1:8" ht="270.60000000000002" customHeight="1" x14ac:dyDescent="0.25">
      <c r="A346" s="340"/>
      <c r="B346" s="1080" t="str">
        <f>IF('Main Sheet'!E53&gt;0,VLOOKUP('Main Sheet'!E53,'VANITY INFO'!C1:D2044,2,FALSE),"")</f>
        <v xml:space="preserve">[2] -11 7/8 X 31 7/8 -- DOOR </v>
      </c>
      <c r="C346" s="1081"/>
      <c r="D346" s="1081"/>
      <c r="E346" s="1081"/>
      <c r="F346" s="1082"/>
      <c r="G346" s="345"/>
      <c r="H346" s="175"/>
    </row>
    <row r="347" spans="1:8" ht="23.25" x14ac:dyDescent="0.35">
      <c r="A347" s="346" t="str">
        <f>IF('Main Sheet'!J53&gt;0,'Main Sheet'!J3,"")</f>
        <v/>
      </c>
      <c r="B347" s="342"/>
      <c r="C347" s="369" t="str">
        <f>IF('Main Sheet'!J53&gt;0,'Main Sheet'!J53,"")</f>
        <v/>
      </c>
      <c r="D347" s="369" t="str">
        <f>IF('Main Sheet'!J55&gt;0,'Main Sheet'!J55,"")</f>
        <v/>
      </c>
      <c r="E347" s="342"/>
      <c r="F347" s="342"/>
      <c r="G347" s="277"/>
      <c r="H347" s="343"/>
    </row>
    <row r="348" spans="1:8" x14ac:dyDescent="0.25">
      <c r="A348" s="336"/>
      <c r="B348" s="412"/>
      <c r="C348" s="412"/>
      <c r="D348" s="412"/>
      <c r="E348" s="412"/>
      <c r="F348" s="412"/>
      <c r="G348" s="412"/>
      <c r="H348" s="338"/>
    </row>
    <row r="349" spans="1:8" x14ac:dyDescent="0.25">
      <c r="A349" s="27"/>
      <c r="B349" s="1"/>
      <c r="G349" s="360"/>
      <c r="H349" s="175"/>
    </row>
    <row r="350" spans="1:8" x14ac:dyDescent="0.25">
      <c r="A350" s="27"/>
      <c r="B350" s="1"/>
      <c r="H350" s="175"/>
    </row>
    <row r="351" spans="1:8" ht="15.75" x14ac:dyDescent="0.25">
      <c r="A351" s="27"/>
      <c r="B351" s="1"/>
      <c r="D351" s="358" t="s">
        <v>756</v>
      </c>
      <c r="E351" s="359" t="s">
        <v>546</v>
      </c>
      <c r="F351" s="1076">
        <f>'Main Sheet'!C1</f>
        <v>44452</v>
      </c>
      <c r="G351" s="1076"/>
      <c r="H351" s="175"/>
    </row>
    <row r="352" spans="1:8" ht="15.75" x14ac:dyDescent="0.25">
      <c r="A352" s="27"/>
      <c r="B352" s="1"/>
      <c r="D352" s="358"/>
      <c r="E352" s="359" t="s">
        <v>757</v>
      </c>
      <c r="F352" s="1073" t="str">
        <f>IF(H1="","",TEXT(WORKDAY('Main Sheet'!C1, 2),"MMM-DD-YYY"))</f>
        <v>Sep-15-2021</v>
      </c>
      <c r="G352" s="1073"/>
      <c r="H352" s="175"/>
    </row>
    <row r="353" spans="1:8" ht="15.75" x14ac:dyDescent="0.25">
      <c r="A353" s="27"/>
      <c r="B353" s="1"/>
      <c r="D353" s="358"/>
      <c r="E353" s="359"/>
      <c r="F353" s="359"/>
      <c r="G353" s="359"/>
      <c r="H353" s="175"/>
    </row>
    <row r="354" spans="1:8" ht="15.75" x14ac:dyDescent="0.25">
      <c r="A354" s="27"/>
      <c r="B354" s="1"/>
      <c r="D354" s="358" t="s">
        <v>758</v>
      </c>
      <c r="E354" s="359" t="s">
        <v>546</v>
      </c>
      <c r="F354" s="1073" t="str">
        <f>IF(H1="","",TEXT(WORKDAY('Main Sheet'!C1, 3),"MMM-DD-YYY"))</f>
        <v>Sep-16-2021</v>
      </c>
      <c r="G354" s="1073"/>
      <c r="H354" s="175"/>
    </row>
    <row r="355" spans="1:8" ht="15.75" x14ac:dyDescent="0.25">
      <c r="A355" s="27"/>
      <c r="B355" s="1"/>
      <c r="D355" s="358"/>
      <c r="E355" s="359" t="s">
        <v>757</v>
      </c>
      <c r="F355" s="1073" t="str">
        <f>IF(H1="","",TEXT(WORKDAY('Main Sheet'!C1, 4),"MMM-DD-YYY"))</f>
        <v>Sep-17-2021</v>
      </c>
      <c r="G355" s="1073"/>
      <c r="H355" s="175"/>
    </row>
    <row r="356" spans="1:8" ht="15.75" x14ac:dyDescent="0.25">
      <c r="A356" s="27"/>
      <c r="B356" s="1"/>
      <c r="D356" s="358"/>
      <c r="E356" s="359"/>
      <c r="F356" s="359"/>
      <c r="G356" s="359"/>
      <c r="H356" s="175"/>
    </row>
    <row r="357" spans="1:8" ht="15.75" x14ac:dyDescent="0.25">
      <c r="A357" s="27"/>
      <c r="B357" s="1"/>
      <c r="D357" s="358" t="s">
        <v>759</v>
      </c>
      <c r="E357" s="359" t="s">
        <v>546</v>
      </c>
      <c r="F357" s="1073" t="str">
        <f>IF(H1="","",TEXT(WORKDAY('Main Sheet'!C1, 5),"MMM-DD-YYY"))</f>
        <v>Sep-20-2021</v>
      </c>
      <c r="G357" s="1073"/>
      <c r="H357" s="175"/>
    </row>
    <row r="358" spans="1:8" ht="15.75" x14ac:dyDescent="0.25">
      <c r="A358" s="27"/>
      <c r="B358" s="1"/>
      <c r="D358" s="358"/>
      <c r="E358" s="359" t="s">
        <v>757</v>
      </c>
      <c r="F358" s="1073" t="str">
        <f>IF(H1="","",TEXT(WORKDAY('Main Sheet'!C1, 6),"MMM-DD-YYY"))</f>
        <v>Sep-21-2021</v>
      </c>
      <c r="G358" s="1073"/>
      <c r="H358" s="175"/>
    </row>
    <row r="359" spans="1:8" x14ac:dyDescent="0.25">
      <c r="A359" s="27"/>
      <c r="B359" s="1"/>
      <c r="C359" s="1"/>
      <c r="D359" s="1"/>
      <c r="E359" s="1"/>
      <c r="F359" s="1"/>
      <c r="G359" s="1"/>
      <c r="H359" s="175"/>
    </row>
    <row r="360" spans="1:8" x14ac:dyDescent="0.25">
      <c r="A360" s="203"/>
      <c r="B360" s="413"/>
      <c r="C360" s="413"/>
      <c r="D360" s="413"/>
      <c r="E360" s="413"/>
      <c r="F360" s="413"/>
      <c r="G360" s="413"/>
      <c r="H360" s="53"/>
    </row>
    <row r="363" spans="1:8" ht="21.6" customHeight="1" x14ac:dyDescent="0.35">
      <c r="A363" s="348" t="s">
        <v>653</v>
      </c>
      <c r="B363" s="503">
        <f>IF('Main Sheet'!A56&gt;0,'Main Sheet'!C56,"")</f>
        <v>5682</v>
      </c>
      <c r="C363" s="350"/>
      <c r="D363" s="350"/>
      <c r="E363" s="350"/>
      <c r="F363" s="394" t="s">
        <v>548</v>
      </c>
      <c r="G363" s="393" t="str">
        <f>'Main Sheet'!H1</f>
        <v>37-M</v>
      </c>
      <c r="H363" s="351"/>
    </row>
    <row r="364" spans="1:8" ht="21.6" customHeight="1" x14ac:dyDescent="0.3">
      <c r="A364" s="352" t="s">
        <v>654</v>
      </c>
      <c r="B364" s="503" t="str">
        <f>IF('Main Sheet'!A56&gt;0,'Main Sheet'!H56,"")</f>
        <v>MDF</v>
      </c>
      <c r="C364" s="350"/>
      <c r="D364" s="350"/>
      <c r="E364" s="350"/>
      <c r="F364" s="350"/>
      <c r="G364" s="350"/>
      <c r="H364" s="351"/>
    </row>
    <row r="365" spans="1:8" ht="21.6" customHeight="1" x14ac:dyDescent="0.3">
      <c r="A365" s="353" t="s">
        <v>655</v>
      </c>
      <c r="B365" s="354" t="str">
        <f>IF('Main Sheet'!A56&gt;0,'Main Sheet'!G56,"")</f>
        <v>SIERRA RAISED</v>
      </c>
      <c r="C365" s="355"/>
      <c r="D365" s="355"/>
      <c r="E365" s="355"/>
      <c r="F365" s="355" t="str">
        <f>'Main Sheet'!F56</f>
        <v>36X21X32 2DR2DWRS+1DUMMY</v>
      </c>
      <c r="G365" s="355"/>
      <c r="H365" s="356"/>
    </row>
    <row r="366" spans="1:8" ht="21.6" customHeight="1" x14ac:dyDescent="0.3">
      <c r="A366" s="352" t="s">
        <v>656</v>
      </c>
      <c r="B366" s="503" t="str">
        <f>IF('Main Sheet'!A56&gt;0,'Main Sheet'!I56,"")</f>
        <v>AHM 10 MATTE</v>
      </c>
      <c r="C366" s="350"/>
      <c r="D366" s="350"/>
      <c r="E366" s="350"/>
      <c r="F366" s="350"/>
      <c r="G366" s="350"/>
      <c r="H366" s="351"/>
    </row>
    <row r="367" spans="1:8" ht="21.6" customHeight="1" x14ac:dyDescent="0.3">
      <c r="A367" s="352" t="s">
        <v>657</v>
      </c>
      <c r="B367" s="1074" t="str">
        <f>IF('Main Sheet'!A56&gt;0,'Main Sheet'!A56,"")</f>
        <v xml:space="preserve">BERARDI BROS PLUMBING </v>
      </c>
      <c r="C367" s="1074"/>
      <c r="D367" s="1074"/>
      <c r="E367" s="1074"/>
      <c r="F367" s="1074"/>
      <c r="G367" s="1074"/>
      <c r="H367" s="1075"/>
    </row>
    <row r="368" spans="1:8" ht="21.6" customHeight="1" x14ac:dyDescent="0.35">
      <c r="A368" s="341"/>
      <c r="B368" s="342"/>
      <c r="C368" s="344" t="str">
        <f>IF('Main Sheet'!L365&gt;0,'Main Sheet'!#REF!,"")</f>
        <v/>
      </c>
      <c r="D368" s="1077" t="str">
        <f>IF('Main Sheet'!E56&gt;0,VLOOKUP('Main Sheet'!E56,'VANITY INFO'!A1:C2044,2,FALSE),"")</f>
        <v>OPAL-2 DR 2 DW RS                         1 DUMMY DW</v>
      </c>
      <c r="E368" s="1078"/>
      <c r="F368" s="1078"/>
      <c r="G368" s="1078"/>
      <c r="H368" s="1079"/>
    </row>
    <row r="369" spans="1:8" ht="21.6" customHeight="1" x14ac:dyDescent="0.25">
      <c r="A369" s="27"/>
      <c r="B369" s="502"/>
      <c r="C369" s="1"/>
      <c r="D369" s="1"/>
      <c r="E369" s="1"/>
      <c r="F369" s="343"/>
      <c r="G369" s="47"/>
      <c r="H369" s="175"/>
    </row>
    <row r="370" spans="1:8" s="22" customFormat="1" ht="21.6" customHeight="1" x14ac:dyDescent="0.35">
      <c r="A370" s="363"/>
      <c r="B370" s="364" t="str">
        <f>IF('Main Sheet'!M56&gt;0,'Main Sheet'!M58,"")</f>
        <v/>
      </c>
      <c r="C370" s="1083" t="str">
        <f>IF('Main Sheet'!M56&gt;0,'Main Sheet'!M56,"")</f>
        <v/>
      </c>
      <c r="D370" s="1084"/>
      <c r="E370" s="1085" t="str">
        <f>IF('Main Sheet'!M56&gt;0,'Main Sheet'!M3,"")</f>
        <v/>
      </c>
      <c r="F370" s="1086"/>
      <c r="G370" s="363"/>
      <c r="H370" s="365"/>
    </row>
    <row r="371" spans="1:8" ht="270.60000000000002" customHeight="1" x14ac:dyDescent="0.25">
      <c r="A371" s="340"/>
      <c r="B371" s="1091" t="str">
        <f>IF('Main Sheet'!E56&gt;0,VLOOKUP('Main Sheet'!E56,'VANITY INFO'!C1:D2044,2,FALSE),"")</f>
        <v xml:space="preserve">[2]-- 11 7/8 X 19 1/2 -- DOOR                        [2] --11 7/8 X 9 11/16 --DRAWER                                [1]--35 7/8 X 6 15/16-- DRAWER                 </v>
      </c>
      <c r="C371" s="1092"/>
      <c r="D371" s="1092"/>
      <c r="E371" s="1092"/>
      <c r="F371" s="1093"/>
      <c r="G371" s="345"/>
      <c r="H371" s="175"/>
    </row>
    <row r="372" spans="1:8" ht="23.25" x14ac:dyDescent="0.35">
      <c r="A372" s="346" t="str">
        <f>IF('Main Sheet'!J56&gt;0,'Main Sheet'!J3,"")</f>
        <v/>
      </c>
      <c r="B372" s="342"/>
      <c r="C372" s="369" t="str">
        <f>IF('Main Sheet'!J56&gt;0,'Main Sheet'!J56,"")</f>
        <v/>
      </c>
      <c r="D372" s="369" t="str">
        <f>IF('Main Sheet'!J58&gt;0,'Main Sheet'!J58,"")</f>
        <v/>
      </c>
      <c r="E372" s="342"/>
      <c r="F372" s="342"/>
      <c r="G372" s="277"/>
      <c r="H372" s="343"/>
    </row>
    <row r="373" spans="1:8" x14ac:dyDescent="0.25">
      <c r="A373" s="336"/>
      <c r="B373" s="412"/>
      <c r="C373" s="412"/>
      <c r="D373" s="412"/>
      <c r="E373" s="412"/>
      <c r="F373" s="412"/>
      <c r="G373" s="412"/>
      <c r="H373" s="338"/>
    </row>
    <row r="374" spans="1:8" x14ac:dyDescent="0.25">
      <c r="A374" s="27"/>
      <c r="B374" s="1"/>
      <c r="G374" s="360"/>
      <c r="H374" s="175"/>
    </row>
    <row r="375" spans="1:8" x14ac:dyDescent="0.25">
      <c r="A375" s="27"/>
      <c r="B375" s="1"/>
      <c r="H375" s="175"/>
    </row>
    <row r="376" spans="1:8" ht="15.75" x14ac:dyDescent="0.25">
      <c r="A376" s="27"/>
      <c r="B376" s="1"/>
      <c r="D376" s="358" t="s">
        <v>756</v>
      </c>
      <c r="E376" s="359" t="s">
        <v>546</v>
      </c>
      <c r="F376" s="1076">
        <f>'Main Sheet'!C1</f>
        <v>44452</v>
      </c>
      <c r="G376" s="1076"/>
      <c r="H376" s="175"/>
    </row>
    <row r="377" spans="1:8" ht="15.75" x14ac:dyDescent="0.25">
      <c r="A377" s="27"/>
      <c r="B377" s="1"/>
      <c r="D377" s="358"/>
      <c r="E377" s="359" t="s">
        <v>757</v>
      </c>
      <c r="F377" s="1073" t="str">
        <f>IF(H1="","",TEXT(WORKDAY('Main Sheet'!C1, 2),"MMM-DD-YYY"))</f>
        <v>Sep-15-2021</v>
      </c>
      <c r="G377" s="1073"/>
      <c r="H377" s="175"/>
    </row>
    <row r="378" spans="1:8" ht="15.75" x14ac:dyDescent="0.25">
      <c r="A378" s="27"/>
      <c r="B378" s="1"/>
      <c r="D378" s="358"/>
      <c r="E378" s="359"/>
      <c r="F378" s="359"/>
      <c r="G378" s="359"/>
      <c r="H378" s="175"/>
    </row>
    <row r="379" spans="1:8" ht="15.75" x14ac:dyDescent="0.25">
      <c r="A379" s="27"/>
      <c r="B379" s="1"/>
      <c r="D379" s="358" t="s">
        <v>758</v>
      </c>
      <c r="E379" s="359" t="s">
        <v>546</v>
      </c>
      <c r="F379" s="1073" t="str">
        <f>IF(H1="","",TEXT(WORKDAY('Main Sheet'!C1, 3),"MMM-DD-YYY"))</f>
        <v>Sep-16-2021</v>
      </c>
      <c r="G379" s="1073"/>
      <c r="H379" s="175"/>
    </row>
    <row r="380" spans="1:8" ht="15.75" x14ac:dyDescent="0.25">
      <c r="A380" s="27"/>
      <c r="B380" s="1"/>
      <c r="D380" s="358"/>
      <c r="E380" s="359" t="s">
        <v>757</v>
      </c>
      <c r="F380" s="1073" t="str">
        <f>IF(H1="","",TEXT(WORKDAY('Main Sheet'!C1,4),"MMM-DD-YYY"))</f>
        <v>Sep-17-2021</v>
      </c>
      <c r="G380" s="1073"/>
      <c r="H380" s="175"/>
    </row>
    <row r="381" spans="1:8" ht="15.75" x14ac:dyDescent="0.25">
      <c r="A381" s="27"/>
      <c r="B381" s="1"/>
      <c r="D381" s="358"/>
      <c r="E381" s="359"/>
      <c r="F381" s="359"/>
      <c r="G381" s="359"/>
      <c r="H381" s="175"/>
    </row>
    <row r="382" spans="1:8" ht="15.75" x14ac:dyDescent="0.25">
      <c r="A382" s="27"/>
      <c r="B382" s="1"/>
      <c r="D382" s="358" t="s">
        <v>759</v>
      </c>
      <c r="E382" s="359" t="s">
        <v>546</v>
      </c>
      <c r="F382" s="1073" t="str">
        <f>IF(H1="","",TEXT(WORKDAY('Main Sheet'!C1,5),"MMM-DD-YYY"))</f>
        <v>Sep-20-2021</v>
      </c>
      <c r="G382" s="1073"/>
      <c r="H382" s="175"/>
    </row>
    <row r="383" spans="1:8" ht="15.75" x14ac:dyDescent="0.25">
      <c r="A383" s="27"/>
      <c r="B383" s="1"/>
      <c r="D383" s="358"/>
      <c r="E383" s="359" t="s">
        <v>757</v>
      </c>
      <c r="F383" s="1073" t="str">
        <f>IF(H1="","",TEXT(WORKDAY('Main Sheet'!C1, 6),"MMM-DD-YYY"))</f>
        <v>Sep-21-2021</v>
      </c>
      <c r="G383" s="1073"/>
      <c r="H383" s="175"/>
    </row>
    <row r="384" spans="1:8" x14ac:dyDescent="0.25">
      <c r="A384" s="27"/>
      <c r="B384" s="1"/>
      <c r="C384" s="1"/>
      <c r="D384" s="1"/>
      <c r="E384" s="1"/>
      <c r="F384" s="1"/>
      <c r="G384" s="1"/>
      <c r="H384" s="175"/>
    </row>
    <row r="385" spans="1:8" x14ac:dyDescent="0.25">
      <c r="A385" s="203"/>
      <c r="B385" s="413"/>
      <c r="C385" s="413"/>
      <c r="D385" s="413"/>
      <c r="E385" s="413"/>
      <c r="F385" s="413"/>
      <c r="G385" s="413"/>
      <c r="H385" s="53"/>
    </row>
  </sheetData>
  <mergeCells count="174">
    <mergeCell ref="F383:G383"/>
    <mergeCell ref="A7:H10"/>
    <mergeCell ref="F380:G380"/>
    <mergeCell ref="F382:G382"/>
    <mergeCell ref="F377:G377"/>
    <mergeCell ref="F379:G379"/>
    <mergeCell ref="B371:F371"/>
    <mergeCell ref="F376:G376"/>
    <mergeCell ref="D368:H368"/>
    <mergeCell ref="C370:D370"/>
    <mergeCell ref="E370:F370"/>
    <mergeCell ref="F358:G358"/>
    <mergeCell ref="B367:H367"/>
    <mergeCell ref="F355:G355"/>
    <mergeCell ref="F357:G357"/>
    <mergeCell ref="F352:G352"/>
    <mergeCell ref="F354:G354"/>
    <mergeCell ref="B346:F346"/>
    <mergeCell ref="F351:G351"/>
    <mergeCell ref="D343:H343"/>
    <mergeCell ref="C345:D345"/>
    <mergeCell ref="E345:F345"/>
    <mergeCell ref="F333:G333"/>
    <mergeCell ref="B342:H342"/>
    <mergeCell ref="F330:G330"/>
    <mergeCell ref="F332:G332"/>
    <mergeCell ref="F327:G327"/>
    <mergeCell ref="F329:G329"/>
    <mergeCell ref="B321:F321"/>
    <mergeCell ref="F326:G326"/>
    <mergeCell ref="D318:H318"/>
    <mergeCell ref="C320:D320"/>
    <mergeCell ref="E320:F320"/>
    <mergeCell ref="F308:G308"/>
    <mergeCell ref="B317:H317"/>
    <mergeCell ref="F305:G305"/>
    <mergeCell ref="F307:G307"/>
    <mergeCell ref="F302:G302"/>
    <mergeCell ref="F304:G304"/>
    <mergeCell ref="B296:F296"/>
    <mergeCell ref="F301:G301"/>
    <mergeCell ref="D293:H293"/>
    <mergeCell ref="C295:D295"/>
    <mergeCell ref="E295:F295"/>
    <mergeCell ref="F283:G283"/>
    <mergeCell ref="B292:H292"/>
    <mergeCell ref="F280:G280"/>
    <mergeCell ref="F282:G282"/>
    <mergeCell ref="F277:G277"/>
    <mergeCell ref="F279:G279"/>
    <mergeCell ref="B271:F271"/>
    <mergeCell ref="F276:G276"/>
    <mergeCell ref="D268:H268"/>
    <mergeCell ref="C270:D270"/>
    <mergeCell ref="E270:F270"/>
    <mergeCell ref="F260:G260"/>
    <mergeCell ref="B267:H267"/>
    <mergeCell ref="F257:G257"/>
    <mergeCell ref="F259:G259"/>
    <mergeCell ref="F254:G254"/>
    <mergeCell ref="F256:G256"/>
    <mergeCell ref="B248:F248"/>
    <mergeCell ref="F253:G253"/>
    <mergeCell ref="D245:H245"/>
    <mergeCell ref="C247:D247"/>
    <mergeCell ref="E247:F247"/>
    <mergeCell ref="F237:G237"/>
    <mergeCell ref="B244:H244"/>
    <mergeCell ref="F234:G234"/>
    <mergeCell ref="F236:G236"/>
    <mergeCell ref="F231:G231"/>
    <mergeCell ref="F233:G233"/>
    <mergeCell ref="B225:F225"/>
    <mergeCell ref="F230:G230"/>
    <mergeCell ref="D222:H222"/>
    <mergeCell ref="C224:D224"/>
    <mergeCell ref="E224:F224"/>
    <mergeCell ref="F214:G214"/>
    <mergeCell ref="B221:H221"/>
    <mergeCell ref="F211:G211"/>
    <mergeCell ref="F213:G213"/>
    <mergeCell ref="F208:G208"/>
    <mergeCell ref="F210:G210"/>
    <mergeCell ref="B202:F202"/>
    <mergeCell ref="F207:G207"/>
    <mergeCell ref="D199:H199"/>
    <mergeCell ref="C201:D201"/>
    <mergeCell ref="E201:F201"/>
    <mergeCell ref="F189:G189"/>
    <mergeCell ref="B198:H198"/>
    <mergeCell ref="F186:G186"/>
    <mergeCell ref="F188:G188"/>
    <mergeCell ref="F183:G183"/>
    <mergeCell ref="F185:G185"/>
    <mergeCell ref="B177:F177"/>
    <mergeCell ref="F182:G182"/>
    <mergeCell ref="D174:H174"/>
    <mergeCell ref="C176:D176"/>
    <mergeCell ref="E176:F176"/>
    <mergeCell ref="F164:G164"/>
    <mergeCell ref="B173:H173"/>
    <mergeCell ref="F161:G161"/>
    <mergeCell ref="F163:G163"/>
    <mergeCell ref="F158:G158"/>
    <mergeCell ref="F160:G160"/>
    <mergeCell ref="B152:F152"/>
    <mergeCell ref="F157:G157"/>
    <mergeCell ref="D149:H149"/>
    <mergeCell ref="C151:D151"/>
    <mergeCell ref="E151:F151"/>
    <mergeCell ref="F140:G140"/>
    <mergeCell ref="B148:H148"/>
    <mergeCell ref="F137:G137"/>
    <mergeCell ref="F139:G139"/>
    <mergeCell ref="F134:G134"/>
    <mergeCell ref="F136:G136"/>
    <mergeCell ref="B128:F128"/>
    <mergeCell ref="F133:G133"/>
    <mergeCell ref="D125:H125"/>
    <mergeCell ref="C127:D127"/>
    <mergeCell ref="E127:F127"/>
    <mergeCell ref="F115:G115"/>
    <mergeCell ref="B124:H124"/>
    <mergeCell ref="F112:G112"/>
    <mergeCell ref="F114:G114"/>
    <mergeCell ref="F109:G109"/>
    <mergeCell ref="F111:G111"/>
    <mergeCell ref="B103:F103"/>
    <mergeCell ref="F108:G108"/>
    <mergeCell ref="D100:H100"/>
    <mergeCell ref="C102:D102"/>
    <mergeCell ref="E102:F102"/>
    <mergeCell ref="F90:G90"/>
    <mergeCell ref="B99:H99"/>
    <mergeCell ref="F87:G87"/>
    <mergeCell ref="F89:G89"/>
    <mergeCell ref="F84:G84"/>
    <mergeCell ref="F86:G86"/>
    <mergeCell ref="B78:F78"/>
    <mergeCell ref="F83:G83"/>
    <mergeCell ref="D75:H75"/>
    <mergeCell ref="C77:D77"/>
    <mergeCell ref="E77:F77"/>
    <mergeCell ref="F67:G67"/>
    <mergeCell ref="B74:H74"/>
    <mergeCell ref="F64:G64"/>
    <mergeCell ref="F66:G66"/>
    <mergeCell ref="F61:G61"/>
    <mergeCell ref="F63:G63"/>
    <mergeCell ref="B55:F55"/>
    <mergeCell ref="F60:G60"/>
    <mergeCell ref="D52:H52"/>
    <mergeCell ref="C54:D54"/>
    <mergeCell ref="E54:F54"/>
    <mergeCell ref="F44:G44"/>
    <mergeCell ref="B51:H51"/>
    <mergeCell ref="F41:G41"/>
    <mergeCell ref="F43:G43"/>
    <mergeCell ref="F38:G38"/>
    <mergeCell ref="F40:G40"/>
    <mergeCell ref="B32:F32"/>
    <mergeCell ref="F37:G37"/>
    <mergeCell ref="D29:H29"/>
    <mergeCell ref="C31:D31"/>
    <mergeCell ref="E31:F31"/>
    <mergeCell ref="F21:G21"/>
    <mergeCell ref="B28:H28"/>
    <mergeCell ref="F18:G18"/>
    <mergeCell ref="F20:G20"/>
    <mergeCell ref="F15:G15"/>
    <mergeCell ref="F17:G17"/>
    <mergeCell ref="F14:G14"/>
    <mergeCell ref="B5:H5"/>
    <mergeCell ref="D6:H6"/>
  </mergeCells>
  <pageMargins left="0.39215686274509803" right="0.34375" top="0.6875" bottom="0.74803149606299213" header="0.31496062992125984" footer="0.31496062992125984"/>
  <pageSetup orientation="portrait" r:id="rId1"/>
  <headerFooter>
    <oddHeader>&amp;C&amp;P</oddHead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P70"/>
  <sheetViews>
    <sheetView view="pageLayout" topLeftCell="A7" zoomScale="115" zoomScalePageLayoutView="115" workbookViewId="0">
      <selection activeCell="I31" sqref="A1:I31"/>
    </sheetView>
  </sheetViews>
  <sheetFormatPr defaultColWidth="9.140625" defaultRowHeight="15" x14ac:dyDescent="0.25"/>
  <cols>
    <col min="1" max="1" width="22.42578125" customWidth="1"/>
    <col min="2" max="2" width="12.5703125" customWidth="1"/>
    <col min="3" max="4" width="7.42578125" customWidth="1"/>
    <col min="5" max="5" width="3.28515625" customWidth="1"/>
    <col min="6" max="6" width="22" customWidth="1"/>
    <col min="7" max="7" width="12.42578125" customWidth="1"/>
    <col min="8" max="9" width="7.42578125" customWidth="1"/>
    <col min="10" max="10" width="23" style="1" customWidth="1"/>
    <col min="11" max="11" width="12.7109375" style="1" customWidth="1"/>
    <col min="12" max="12" width="14.28515625" style="1" customWidth="1"/>
    <col min="13" max="13" width="2.85546875" style="1" customWidth="1"/>
    <col min="14" max="14" width="23" style="1" customWidth="1"/>
    <col min="15" max="15" width="10" style="1" customWidth="1"/>
    <col min="16" max="16" width="12" style="1" customWidth="1"/>
  </cols>
  <sheetData>
    <row r="1" spans="1:16" ht="27.75" customHeight="1" x14ac:dyDescent="0.25">
      <c r="A1" s="109">
        <f>'Main Sheet'!C6</f>
        <v>5675</v>
      </c>
      <c r="B1" s="1115" t="str">
        <f>'Main Sheet'!A6</f>
        <v xml:space="preserve">NOVA BATH </v>
      </c>
      <c r="C1" s="1116"/>
      <c r="D1" s="1117"/>
      <c r="F1" s="109" t="str">
        <f>'Main Sheet'!C35</f>
        <v>5678.4-5</v>
      </c>
      <c r="G1" s="1115" t="str">
        <f>'Main Sheet'!A35</f>
        <v>DEPEUTER'S DECORATING CENTRE</v>
      </c>
      <c r="H1" s="1116"/>
      <c r="I1" s="1117"/>
      <c r="J1" s="119"/>
      <c r="K1" s="130"/>
      <c r="L1" s="130"/>
      <c r="N1" s="119"/>
      <c r="O1" s="130"/>
      <c r="P1" s="130"/>
    </row>
    <row r="2" spans="1:16" ht="18" customHeight="1" x14ac:dyDescent="0.25">
      <c r="A2" s="110" t="str">
        <f>CONCATENATE('Main Sheet'!G6,"-",'Main Sheet'!H6)</f>
        <v>SHAKER-MDF</v>
      </c>
      <c r="B2" s="689" t="str">
        <f>'Main Sheet'!L6</f>
        <v>DR-H7340CH</v>
      </c>
      <c r="C2" s="1111" t="str">
        <f>CONCATENATE('Main Sheet'!F6,"-",'Main Sheet'!F8)</f>
        <v>36X21X33 1/2 2DR3DW RS-</v>
      </c>
      <c r="D2" s="1112" t="str">
        <f>CONCATENATE('Main Sheet'!J6,"-",'Main Sheet'!K6)</f>
        <v>-1/2 X 33 1/2</v>
      </c>
      <c r="E2" s="1"/>
      <c r="F2" s="110" t="str">
        <f>CONCATENATE('Main Sheet'!G35,"-",'Main Sheet'!H35)</f>
        <v>SHAKER-MAPLE</v>
      </c>
      <c r="G2" s="702" t="str">
        <f>'Main Sheet'!L35</f>
        <v>DR-CH</v>
      </c>
      <c r="H2" s="1111" t="str">
        <f>CONCATENATE('Main Sheet'!F35,"-",'Main Sheet'!F37)</f>
        <v>12X6X32-HLS-1 DR</v>
      </c>
      <c r="I2" s="1112" t="str">
        <f>CONCATENATE('Main Sheet'!O6,"-",'Main Sheet'!P6)</f>
        <v>-</v>
      </c>
      <c r="J2" s="120"/>
      <c r="K2" s="131"/>
      <c r="L2" s="121"/>
      <c r="N2" s="120"/>
      <c r="O2" s="132"/>
      <c r="P2" s="121"/>
    </row>
    <row r="3" spans="1:16" ht="18" customHeight="1" x14ac:dyDescent="0.25">
      <c r="A3" s="111" t="str">
        <f>+'Main Sheet'!I6</f>
        <v>AHM 50</v>
      </c>
      <c r="B3" s="110" t="str">
        <f>'Main Sheet'!L7</f>
        <v>DW-K832CH</v>
      </c>
      <c r="C3" s="112" t="str">
        <f>'Main Sheet'!H1</f>
        <v>37-M</v>
      </c>
      <c r="D3" s="113">
        <f>'Main Sheet'!D6</f>
        <v>44463</v>
      </c>
      <c r="E3" s="1"/>
      <c r="F3" s="111" t="str">
        <f>'Main Sheet'!I35</f>
        <v>AHM 3700</v>
      </c>
      <c r="G3" s="701"/>
      <c r="H3" s="112" t="str">
        <f>'Main Sheet'!H1</f>
        <v>37-M</v>
      </c>
      <c r="I3" s="117">
        <f>'Main Sheet'!D35</f>
        <v>44463</v>
      </c>
      <c r="J3" s="122"/>
      <c r="K3" s="131"/>
      <c r="L3" s="64"/>
      <c r="N3" s="122"/>
      <c r="O3" s="132"/>
      <c r="P3" s="123"/>
    </row>
    <row r="4" spans="1:16" ht="9" customHeight="1" x14ac:dyDescent="0.25">
      <c r="A4" s="18"/>
      <c r="B4" s="18"/>
      <c r="C4" s="18"/>
      <c r="D4" s="18"/>
      <c r="E4" s="1"/>
      <c r="F4" s="1"/>
      <c r="G4" s="1"/>
      <c r="H4" s="1"/>
      <c r="I4" s="1"/>
      <c r="J4" s="18"/>
      <c r="K4" s="18"/>
      <c r="L4" s="18"/>
    </row>
    <row r="5" spans="1:16" ht="27.75" customHeight="1" x14ac:dyDescent="0.25">
      <c r="A5" s="109" t="str">
        <f>'Main Sheet'!C9</f>
        <v>5676.1-3</v>
      </c>
      <c r="B5" s="1118" t="str">
        <f>'Main Sheet'!A9</f>
        <v xml:space="preserve">VATERO INC </v>
      </c>
      <c r="C5" s="1119"/>
      <c r="D5" s="1120"/>
      <c r="E5" s="1"/>
      <c r="F5" s="109" t="str">
        <f>'Main Sheet'!C38</f>
        <v>5678.5-5</v>
      </c>
      <c r="G5" s="1115" t="str">
        <f>'Main Sheet'!A38</f>
        <v>DEPEUTER'S DECORATING CENTRE</v>
      </c>
      <c r="H5" s="1116"/>
      <c r="I5" s="1117"/>
      <c r="J5" s="119"/>
      <c r="K5" s="130"/>
      <c r="L5" s="130"/>
      <c r="N5" s="119"/>
      <c r="O5" s="130"/>
      <c r="P5" s="130"/>
    </row>
    <row r="6" spans="1:16" ht="18.75" customHeight="1" x14ac:dyDescent="0.25">
      <c r="A6" s="110" t="str">
        <f>CONCATENATE('Main Sheet'!G9,"-",'Main Sheet'!H9)</f>
        <v>VISTA FLAT -MDF</v>
      </c>
      <c r="B6" s="690" t="str">
        <f>'Main Sheet'!L9</f>
        <v>DR-H7470BK</v>
      </c>
      <c r="C6" s="1111" t="str">
        <f>CONCATENATE('Main Sheet'!F9,"-",'Main Sheet'!F11)</f>
        <v>30X21X33 1/2- 2 DR -</v>
      </c>
      <c r="D6" s="1112" t="str">
        <f>CONCATENATE('Main Sheet'!J10,"-",'Main Sheet'!K10)</f>
        <v>-</v>
      </c>
      <c r="E6" s="1"/>
      <c r="F6" s="110" t="str">
        <f>CONCATENATE('Main Sheet'!G38,"-",'Main Sheet'!H38)</f>
        <v xml:space="preserve">SHAKER-MAPLE </v>
      </c>
      <c r="G6" s="699" t="str">
        <f>'Main Sheet'!L38</f>
        <v>DR-CH</v>
      </c>
      <c r="H6" s="1111" t="str">
        <f>CONCATENATE('Main Sheet'!F38,"-",'Main Sheet'!F40)</f>
        <v>12X6X32-HRS-1 DR</v>
      </c>
      <c r="I6" s="1112" t="str">
        <f>CONCATENATE('Main Sheet'!O10,"-",'Main Sheet'!P10)</f>
        <v>-</v>
      </c>
      <c r="J6" s="120"/>
      <c r="K6" s="131"/>
      <c r="L6" s="121"/>
      <c r="N6" s="120"/>
      <c r="O6" s="132"/>
      <c r="P6" s="121"/>
    </row>
    <row r="7" spans="1:16" ht="18.75" customHeight="1" x14ac:dyDescent="0.25">
      <c r="A7" s="111" t="str">
        <f>'Main Sheet'!I9</f>
        <v>AHM 25</v>
      </c>
      <c r="B7" s="691"/>
      <c r="C7" s="112" t="str">
        <f>'Main Sheet'!H1</f>
        <v>37-M</v>
      </c>
      <c r="D7" s="114">
        <f>'Main Sheet'!D9</f>
        <v>44463</v>
      </c>
      <c r="E7" s="1"/>
      <c r="F7" s="111" t="str">
        <f>'Main Sheet'!I38</f>
        <v>AHM 3700</v>
      </c>
      <c r="G7" s="700"/>
      <c r="H7" s="112" t="str">
        <f>'Main Sheet'!H1</f>
        <v>37-M</v>
      </c>
      <c r="I7" s="117">
        <f>'Main Sheet'!D38</f>
        <v>44463</v>
      </c>
      <c r="J7" s="122"/>
      <c r="K7" s="131"/>
      <c r="L7" s="64"/>
      <c r="N7" s="122"/>
      <c r="O7" s="132"/>
      <c r="P7" s="123"/>
    </row>
    <row r="8" spans="1:16" ht="9" customHeight="1" x14ac:dyDescent="0.25"/>
    <row r="9" spans="1:16" ht="27.75" customHeight="1" x14ac:dyDescent="0.25">
      <c r="A9" s="109" t="str">
        <f>'Main Sheet'!C12</f>
        <v>5676.2-3</v>
      </c>
      <c r="B9" s="1115" t="str">
        <f>'Main Sheet'!A12</f>
        <v xml:space="preserve">VATERO INC </v>
      </c>
      <c r="C9" s="1116"/>
      <c r="D9" s="1117"/>
      <c r="F9" s="109" t="str">
        <f>'Main Sheet'!C41</f>
        <v>5679.1-2</v>
      </c>
      <c r="G9" s="1115" t="str">
        <f>'Main Sheet'!A41</f>
        <v xml:space="preserve">NOVA BATH </v>
      </c>
      <c r="H9" s="1116"/>
      <c r="I9" s="1117"/>
      <c r="J9" s="119"/>
      <c r="K9" s="130"/>
      <c r="L9" s="130"/>
      <c r="N9" s="119"/>
      <c r="O9" s="130"/>
      <c r="P9" s="130"/>
    </row>
    <row r="10" spans="1:16" ht="18.75" customHeight="1" x14ac:dyDescent="0.25">
      <c r="A10" s="110" t="str">
        <f>CONCATENATE('Main Sheet'!G12,"-",'Main Sheet'!H12)</f>
        <v>VISTA FLAT -MDF</v>
      </c>
      <c r="B10" s="110" t="str">
        <f>'Main Sheet'!L12</f>
        <v xml:space="preserve">DR-DO NOT DRILL </v>
      </c>
      <c r="C10" s="1121" t="str">
        <f>CONCATENATE('Main Sheet'!F12,"-",'Main Sheet'!F14)</f>
        <v>60X21X33 1/2 4DR3DW+2BDW-</v>
      </c>
      <c r="D10" s="1122" t="str">
        <f>CONCATENATE('Main Sheet'!J14,"-",'Main Sheet'!K14)</f>
        <v>-(1)</v>
      </c>
      <c r="F10" s="110" t="str">
        <f>CONCATENATE('Main Sheet'!G41,"-",'Main Sheet'!H41)</f>
        <v>VISTA FLAT -MDF</v>
      </c>
      <c r="G10" s="110" t="str">
        <f>'Main Sheet'!L41</f>
        <v>DR-K-832CH</v>
      </c>
      <c r="H10" s="1121" t="str">
        <f>CONCATENATE('Main Sheet'!F41,"-",'Main Sheet'!F43)</f>
        <v>72X21X33 1/2 4DR3DE+2BDW-</v>
      </c>
      <c r="I10" s="1122" t="str">
        <f>CONCATENATE('Main Sheet'!O14,"-",'Main Sheet'!P14)</f>
        <v>-</v>
      </c>
      <c r="J10" s="120"/>
      <c r="K10" s="131"/>
      <c r="L10" s="121"/>
      <c r="N10" s="120"/>
      <c r="O10" s="132"/>
      <c r="P10" s="121"/>
    </row>
    <row r="11" spans="1:16" ht="18.75" customHeight="1" x14ac:dyDescent="0.25">
      <c r="A11" s="111" t="str">
        <f>'Main Sheet'!I12</f>
        <v>AHM  10 MATTE</v>
      </c>
      <c r="B11" s="692" t="str">
        <f>'Main Sheet'!L13</f>
        <v>DW-DO NOT DRILL</v>
      </c>
      <c r="C11" s="112" t="str">
        <f>'Main Sheet'!H1</f>
        <v>37-M</v>
      </c>
      <c r="D11" s="115">
        <f>'Main Sheet'!D12</f>
        <v>44463</v>
      </c>
      <c r="F11" s="111" t="str">
        <f>'Main Sheet'!I41</f>
        <v>AHM 10 MATTE</v>
      </c>
      <c r="G11" s="692" t="str">
        <f>'Main Sheet'!L42</f>
        <v xml:space="preserve">DW-H8160CH </v>
      </c>
      <c r="H11" s="112" t="str">
        <f>'Main Sheet'!H1</f>
        <v>37-M</v>
      </c>
      <c r="I11" s="117">
        <f>'Main Sheet'!D41</f>
        <v>44463</v>
      </c>
      <c r="J11" s="122"/>
      <c r="K11" s="131"/>
      <c r="L11" s="64"/>
      <c r="N11" s="122"/>
      <c r="O11" s="132"/>
      <c r="P11" s="123"/>
    </row>
    <row r="12" spans="1:16" ht="14.25" customHeight="1" x14ac:dyDescent="0.25">
      <c r="A12" s="20"/>
      <c r="B12" s="20"/>
      <c r="C12" s="20"/>
      <c r="D12" s="20"/>
    </row>
    <row r="13" spans="1:16" ht="27.75" customHeight="1" x14ac:dyDescent="0.25">
      <c r="A13" s="19" t="str">
        <f>'Main Sheet'!C15</f>
        <v>5676.3-3</v>
      </c>
      <c r="B13" s="1118" t="str">
        <f>'Main Sheet'!A15</f>
        <v xml:space="preserve">VATERO INC </v>
      </c>
      <c r="C13" s="1119"/>
      <c r="D13" s="1120"/>
      <c r="F13" s="109" t="str">
        <f>'Main Sheet'!C44</f>
        <v>5679.2-2</v>
      </c>
      <c r="G13" s="1115" t="str">
        <f>'Main Sheet'!A44</f>
        <v xml:space="preserve">NOVA BATH </v>
      </c>
      <c r="H13" s="1116"/>
      <c r="I13" s="1117"/>
      <c r="J13" s="119"/>
      <c r="K13" s="130"/>
      <c r="L13" s="130"/>
      <c r="N13" s="119"/>
      <c r="O13" s="130"/>
      <c r="P13" s="130"/>
    </row>
    <row r="14" spans="1:16" ht="18" customHeight="1" x14ac:dyDescent="0.25">
      <c r="A14" s="110" t="str">
        <f>CONCATENATE('Main Sheet'!G15,"-",'Main Sheet'!H15)</f>
        <v>VISTA FLAT -MDF</v>
      </c>
      <c r="B14" s="110" t="str">
        <f>'Main Sheet'!L15</f>
        <v xml:space="preserve">DR-DO NOT DRILL </v>
      </c>
      <c r="C14" s="1111" t="str">
        <f>CONCATENATE('Main Sheet'!F15,"-",'Main Sheet'!F17)</f>
        <v>CF15X21X77 3/4-2DR HLS</v>
      </c>
      <c r="D14" s="1112" t="str">
        <f>CONCATENATE('Main Sheet'!J18,"-",'Main Sheet'!K18)</f>
        <v>-1/2 X 33 1/2</v>
      </c>
      <c r="F14" s="110" t="str">
        <f>CONCATENATE('Main Sheet'!G44,"-",'Main Sheet'!H44)</f>
        <v>VISTA FLAT -MDF</v>
      </c>
      <c r="G14" s="690" t="str">
        <f>'Main Sheet'!L44</f>
        <v>DR-K-832CH</v>
      </c>
      <c r="H14" s="1121" t="str">
        <f>CONCATENATE('Main Sheet'!F44,"-",'Main Sheet'!F46)</f>
        <v>72X21X33 1/2 4DR3DE+2BDW-</v>
      </c>
      <c r="I14" s="1122" t="str">
        <f>CONCATENATE('Main Sheet'!O18,"-",'Main Sheet'!P18)</f>
        <v xml:space="preserve">Q-CENTER </v>
      </c>
      <c r="J14" s="120"/>
      <c r="K14" s="131"/>
      <c r="L14" s="121"/>
      <c r="N14" s="120"/>
      <c r="O14" s="132"/>
      <c r="P14" s="121"/>
    </row>
    <row r="15" spans="1:16" ht="18" customHeight="1" x14ac:dyDescent="0.25">
      <c r="A15" s="16" t="str">
        <f>'Main Sheet'!I15</f>
        <v>AHM 10 MATTE`</v>
      </c>
      <c r="B15" s="692" t="str">
        <f>'Main Sheet'!L16</f>
        <v>DW-DO NOT DRILL</v>
      </c>
      <c r="C15" s="112" t="str">
        <f>'Main Sheet'!H1</f>
        <v>37-M</v>
      </c>
      <c r="D15" s="116">
        <f>'Main Sheet'!D15</f>
        <v>44463</v>
      </c>
      <c r="F15" s="111" t="str">
        <f>'Main Sheet'!I44</f>
        <v xml:space="preserve">AHM 40 </v>
      </c>
      <c r="G15" s="691" t="str">
        <f>'Main Sheet'!L45</f>
        <v xml:space="preserve">DW-H8160CH </v>
      </c>
      <c r="H15" s="112" t="str">
        <f>'Main Sheet'!H1</f>
        <v>37-M</v>
      </c>
      <c r="I15" s="117">
        <f>'Main Sheet'!D44</f>
        <v>44463</v>
      </c>
      <c r="J15" s="122"/>
      <c r="K15" s="131"/>
      <c r="L15" s="64"/>
      <c r="N15" s="122"/>
      <c r="O15" s="132"/>
      <c r="P15" s="123"/>
    </row>
    <row r="16" spans="1:16" ht="13.5" customHeight="1" x14ac:dyDescent="0.25"/>
    <row r="17" spans="1:16" ht="27.75" customHeight="1" x14ac:dyDescent="0.25">
      <c r="A17" s="109">
        <f>'Main Sheet'!C18</f>
        <v>5677</v>
      </c>
      <c r="B17" s="1115" t="str">
        <f>'Main Sheet'!A18</f>
        <v>BARDON SUPPLIES LTD-  ST.CATHARINES</v>
      </c>
      <c r="C17" s="1116"/>
      <c r="D17" s="1117"/>
      <c r="F17" s="109">
        <f>'Main Sheet'!C47</f>
        <v>5680</v>
      </c>
      <c r="G17" s="1115" t="str">
        <f>'Main Sheet'!A47</f>
        <v>SCHELL LUMBER HBC</v>
      </c>
      <c r="H17" s="1116"/>
      <c r="I17" s="1117"/>
      <c r="J17" s="119"/>
      <c r="K17" s="130"/>
      <c r="L17" s="130"/>
      <c r="N17" s="119"/>
      <c r="O17" s="130"/>
      <c r="P17" s="130"/>
    </row>
    <row r="18" spans="1:16" ht="18" customHeight="1" x14ac:dyDescent="0.25">
      <c r="A18" s="110" t="str">
        <f>CONCATENATE('Main Sheet'!G18,"-",'Main Sheet'!H18)</f>
        <v>VISTA FLAT -MDF</v>
      </c>
      <c r="B18" s="110" t="str">
        <f>'Main Sheet'!L18</f>
        <v>DR-CH</v>
      </c>
      <c r="C18" s="1111" t="str">
        <f>CONCATENATE('Main Sheet'!F18,"-",'Main Sheet'!F20)</f>
        <v>42x21x33 1/2 2DRX6DW-</v>
      </c>
      <c r="D18" s="1112" t="str">
        <f>CONCATENATE('Main Sheet'!J22,"-",'Main Sheet'!K22)</f>
        <v>-</v>
      </c>
      <c r="F18" s="110" t="str">
        <f>CONCATENATE('Main Sheet'!G47,"-",'Main Sheet'!H47)</f>
        <v>SIERRA FLAT -MDF</v>
      </c>
      <c r="G18" s="698" t="str">
        <f>'Main Sheet'!L47</f>
        <v>DR-BN</v>
      </c>
      <c r="H18" s="1111" t="str">
        <f>CONCATENATE('Main Sheet'!F47,"-",'Main Sheet'!F49)</f>
        <v>24X21X33 1/2 2DR-</v>
      </c>
      <c r="I18" s="1112" t="str">
        <f>CONCATENATE('Main Sheet'!O22,"-",'Main Sheet'!P22)</f>
        <v>-</v>
      </c>
      <c r="J18" s="120"/>
      <c r="K18" s="131"/>
      <c r="L18" s="121"/>
      <c r="N18" s="120"/>
      <c r="O18" s="132"/>
      <c r="P18" s="121"/>
    </row>
    <row r="19" spans="1:16" ht="18.75" x14ac:dyDescent="0.25">
      <c r="A19" s="111" t="str">
        <f>'Main Sheet'!I18</f>
        <v>AHM 80</v>
      </c>
      <c r="B19" s="692" t="str">
        <f>'Main Sheet'!L19</f>
        <v>DW-CH</v>
      </c>
      <c r="C19" s="112" t="str">
        <f>'Main Sheet'!H1</f>
        <v>37-M</v>
      </c>
      <c r="D19" s="117">
        <f>'Main Sheet'!D18</f>
        <v>44463</v>
      </c>
      <c r="F19" s="111" t="str">
        <f>'Main Sheet'!I47</f>
        <v>AHM 20 MATTE</v>
      </c>
      <c r="G19" s="690"/>
      <c r="H19" s="112" t="str">
        <f>'Main Sheet'!H1</f>
        <v>37-M</v>
      </c>
      <c r="I19" s="118">
        <f>'Main Sheet'!D47</f>
        <v>44463</v>
      </c>
      <c r="J19" s="122"/>
      <c r="K19" s="131"/>
      <c r="L19" s="64"/>
      <c r="N19" s="122"/>
      <c r="O19" s="132"/>
      <c r="P19" s="123"/>
    </row>
    <row r="20" spans="1:16" ht="10.5" customHeight="1" x14ac:dyDescent="0.25"/>
    <row r="21" spans="1:16" ht="27.75" customHeight="1" x14ac:dyDescent="0.25">
      <c r="A21" s="109" t="str">
        <f>'Main Sheet'!C21</f>
        <v>5678.1-5</v>
      </c>
      <c r="B21" s="1115" t="str">
        <f>'Main Sheet'!A21</f>
        <v>DEPEUTER'S DECORATING CENTRE</v>
      </c>
      <c r="C21" s="1116"/>
      <c r="D21" s="1117"/>
      <c r="F21" s="109" t="str">
        <f>'Main Sheet'!C50</f>
        <v>5681.1-2</v>
      </c>
      <c r="G21" s="1115" t="str">
        <f>'Main Sheet'!A50</f>
        <v>BATH DEPOT SUDBURY</v>
      </c>
      <c r="H21" s="1116"/>
      <c r="I21" s="1117"/>
      <c r="J21" s="119"/>
      <c r="K21" s="130"/>
      <c r="L21" s="130"/>
      <c r="N21" s="119"/>
      <c r="O21" s="130"/>
      <c r="P21" s="130"/>
    </row>
    <row r="22" spans="1:16" ht="18" customHeight="1" x14ac:dyDescent="0.25">
      <c r="A22" s="110" t="str">
        <f>CONCATENATE('Main Sheet'!G21,"-",'Main Sheet'!H21)</f>
        <v xml:space="preserve">SHAKER-MAPLE </v>
      </c>
      <c r="B22" s="110" t="str">
        <f>'Main Sheet'!L21</f>
        <v>DR-CH</v>
      </c>
      <c r="C22" s="1111" t="str">
        <f>CONCATENATE('Main Sheet'!F21,"-",'Main Sheet'!F23)</f>
        <v>48X21X33 1/2 2DR 6DW-</v>
      </c>
      <c r="D22" s="1112" t="str">
        <f>CONCATENATE('Main Sheet'!J26,"-",'Main Sheet'!K26)</f>
        <v>-(1)</v>
      </c>
      <c r="F22" s="110" t="str">
        <f>CONCATENATE('Main Sheet'!G50,"-",'Main Sheet'!H50)</f>
        <v xml:space="preserve">CAPRICE FLAT -MAPLE </v>
      </c>
      <c r="G22" s="696" t="str">
        <f>'Main Sheet'!L50</f>
        <v>DR-H6500CH</v>
      </c>
      <c r="H22" s="1111" t="str">
        <f>CONCATENATE('Main Sheet'!F50,"-",'Main Sheet'!F52)</f>
        <v>42X21X33 1/2 2DR6DW-</v>
      </c>
      <c r="I22" s="1112" t="str">
        <f>CONCATENATE('Main Sheet'!O26,"-",'Main Sheet'!P26)</f>
        <v>-</v>
      </c>
      <c r="J22" s="120"/>
      <c r="K22" s="131"/>
      <c r="L22" s="121"/>
      <c r="N22" s="120"/>
      <c r="O22" s="132"/>
      <c r="P22" s="121"/>
    </row>
    <row r="23" spans="1:16" ht="18.75" x14ac:dyDescent="0.25">
      <c r="A23" s="111" t="str">
        <f>'Main Sheet'!I21</f>
        <v>AHM 3700</v>
      </c>
      <c r="B23" s="692" t="str">
        <f>'Main Sheet'!L22</f>
        <v>DW-CH</v>
      </c>
      <c r="C23" s="112" t="str">
        <f>'Main Sheet'!H1</f>
        <v>37-M</v>
      </c>
      <c r="D23" s="115">
        <f>'Main Sheet'!D21</f>
        <v>44463</v>
      </c>
      <c r="F23" s="111" t="str">
        <f>'Main Sheet'!I50</f>
        <v xml:space="preserve">NATURAL </v>
      </c>
      <c r="G23" s="697" t="str">
        <f>'Main Sheet'!L51</f>
        <v>DW-H6500CH</v>
      </c>
      <c r="H23" s="112" t="str">
        <f>'Main Sheet'!H1</f>
        <v>37-M</v>
      </c>
      <c r="I23" s="117">
        <f>'Main Sheet'!D50</f>
        <v>44463</v>
      </c>
      <c r="J23" s="122"/>
      <c r="K23" s="131"/>
      <c r="L23" s="64"/>
      <c r="N23" s="122"/>
      <c r="O23" s="132"/>
      <c r="P23" s="123"/>
    </row>
    <row r="24" spans="1:16" ht="10.5" customHeight="1" x14ac:dyDescent="0.25"/>
    <row r="25" spans="1:16" ht="27.75" customHeight="1" x14ac:dyDescent="0.25">
      <c r="A25" s="109" t="str">
        <f>'Main Sheet'!C24</f>
        <v>5678.2-5</v>
      </c>
      <c r="B25" s="1115" t="str">
        <f>'Main Sheet'!A24</f>
        <v>DEPEUTER'S DECORATING CENTRE</v>
      </c>
      <c r="C25" s="1116"/>
      <c r="D25" s="1117"/>
      <c r="F25" s="109" t="str">
        <f>'Main Sheet'!C53</f>
        <v>5681.2-2</v>
      </c>
      <c r="G25" s="1115" t="str">
        <f>'Main Sheet'!A53</f>
        <v>BATH DEPOT SUDBURY</v>
      </c>
      <c r="H25" s="1116"/>
      <c r="I25" s="1117"/>
      <c r="J25" s="119"/>
      <c r="K25" s="130"/>
      <c r="L25" s="130"/>
      <c r="N25" s="119"/>
      <c r="O25" s="130"/>
      <c r="P25" s="130"/>
    </row>
    <row r="26" spans="1:16" ht="18" customHeight="1" x14ac:dyDescent="0.25">
      <c r="A26" s="110" t="str">
        <f>CONCATENATE('Main Sheet'!G24,"-",'Main Sheet'!H24)</f>
        <v>SHAKER-MAPLE</v>
      </c>
      <c r="B26" s="690" t="str">
        <f>'Main Sheet'!L24</f>
        <v>DR-CH</v>
      </c>
      <c r="C26" s="1111" t="str">
        <f>CONCATENATE('Main Sheet'!F24,"-",'Main Sheet'!F26)</f>
        <v>48X21X33 1/2 2DR 6DW-</v>
      </c>
      <c r="D26" s="1112" t="str">
        <f>CONCATENATE('Main Sheet'!J30,"-",'Main Sheet'!K30)</f>
        <v>-</v>
      </c>
      <c r="F26" s="110" t="str">
        <f>CONCATENATE('Main Sheet'!G53,"-",'Main Sheet'!H53)</f>
        <v xml:space="preserve">CAPRICE FLAT -MAPLE </v>
      </c>
      <c r="G26" s="110" t="str">
        <f>'Main Sheet'!L53</f>
        <v>DR-H6500CH</v>
      </c>
      <c r="H26" s="1111" t="str">
        <f>CONCATENATE('Main Sheet'!F53,"-",'Main Sheet'!F55)</f>
        <v>24X6X32-2DR</v>
      </c>
      <c r="I26" s="1112" t="str">
        <f>CONCATENATE('Main Sheet'!O30,"-",'Main Sheet'!P30)</f>
        <v>-</v>
      </c>
      <c r="J26" s="120"/>
      <c r="K26" s="131"/>
      <c r="L26" s="121"/>
      <c r="N26" s="120"/>
      <c r="O26" s="132"/>
      <c r="P26" s="121"/>
    </row>
    <row r="27" spans="1:16" ht="18.75" x14ac:dyDescent="0.25">
      <c r="A27" s="111" t="str">
        <f>'Main Sheet'!I24</f>
        <v>AHM 3700</v>
      </c>
      <c r="B27" s="691" t="str">
        <f>'Main Sheet'!L25</f>
        <v>DW-CH</v>
      </c>
      <c r="C27" s="112" t="str">
        <f>'Main Sheet'!H1</f>
        <v>37-M</v>
      </c>
      <c r="D27" s="117">
        <f>'Main Sheet'!D24</f>
        <v>44463</v>
      </c>
      <c r="F27" s="111" t="str">
        <f>'Main Sheet'!I53</f>
        <v xml:space="preserve">NATURAL </v>
      </c>
      <c r="G27" s="692"/>
      <c r="H27" s="112" t="str">
        <f>'Main Sheet'!H1</f>
        <v>37-M</v>
      </c>
      <c r="I27" s="117">
        <f>'Main Sheet'!D53</f>
        <v>44463</v>
      </c>
      <c r="J27" s="122"/>
      <c r="K27" s="131"/>
      <c r="L27" s="64"/>
      <c r="N27" s="122"/>
      <c r="O27" s="132"/>
      <c r="P27" s="123"/>
    </row>
    <row r="28" spans="1:16" ht="12.75" customHeight="1" x14ac:dyDescent="0.25"/>
    <row r="29" spans="1:16" ht="27.75" customHeight="1" x14ac:dyDescent="0.25">
      <c r="A29" s="109" t="str">
        <f>'Main Sheet'!C27</f>
        <v>5678.3-5</v>
      </c>
      <c r="B29" s="1115" t="str">
        <f>'Main Sheet'!A27</f>
        <v>DEPEUTER'S DECORATING CENTRE</v>
      </c>
      <c r="C29" s="1116"/>
      <c r="D29" s="1117"/>
      <c r="F29" s="109">
        <f>'Main Sheet'!C56</f>
        <v>5682</v>
      </c>
      <c r="G29" s="1115" t="str">
        <f>'Main Sheet'!A56</f>
        <v xml:space="preserve">BERARDI BROS PLUMBING </v>
      </c>
      <c r="H29" s="1116"/>
      <c r="I29" s="1117"/>
      <c r="J29" s="119"/>
      <c r="K29" s="130"/>
      <c r="L29" s="130"/>
      <c r="N29" s="119"/>
      <c r="O29" s="130"/>
      <c r="P29" s="130"/>
    </row>
    <row r="30" spans="1:16" ht="18" customHeight="1" x14ac:dyDescent="0.25">
      <c r="A30" s="110" t="str">
        <f>CONCATENATE('Main Sheet'!G27,"-",'Main Sheet'!H27)</f>
        <v>SHAKER-MAPLE</v>
      </c>
      <c r="B30" s="690" t="str">
        <f>'Main Sheet'!L27</f>
        <v>DR-CH</v>
      </c>
      <c r="C30" s="1111" t="str">
        <f>CONCATENATE('Main Sheet'!F27,"-",'Main Sheet'!F29)</f>
        <v>60X21X33 1/2 4DR3DW-</v>
      </c>
      <c r="D30" s="1112" t="str">
        <f>CONCATENATE('Main Sheet'!J34,"-",'Main Sheet'!K34)</f>
        <v>-( QTY. )</v>
      </c>
      <c r="F30" s="110" t="str">
        <f>CONCATENATE('Main Sheet'!G56,"-",'Main Sheet'!H56)</f>
        <v>SIERRA RAISED-MDF</v>
      </c>
      <c r="G30" s="110" t="str">
        <f>'Main Sheet'!L56</f>
        <v>DR-CH</v>
      </c>
      <c r="H30" s="1113" t="str">
        <f>CONCATENATE('Main Sheet'!F56,"-",'Main Sheet'!F58)</f>
        <v>36X21X32 2DR2DWRS+1DUMMY-</v>
      </c>
      <c r="I30" s="1114" t="str">
        <f>CONCATENATE('Main Sheet'!O34,"-",'Main Sheet'!P34)</f>
        <v>( QTY. )-</v>
      </c>
      <c r="J30" s="120"/>
      <c r="K30" s="131"/>
      <c r="L30" s="121"/>
      <c r="N30" s="120"/>
      <c r="O30" s="132"/>
      <c r="P30" s="121"/>
    </row>
    <row r="31" spans="1:16" ht="18.75" x14ac:dyDescent="0.25">
      <c r="A31" s="111" t="str">
        <f>'Main Sheet'!I27</f>
        <v>AHM 3700</v>
      </c>
      <c r="B31" s="691" t="str">
        <f>'Main Sheet'!L28</f>
        <v>DW-CH</v>
      </c>
      <c r="C31" s="112" t="str">
        <f>'Main Sheet'!H1</f>
        <v>37-M</v>
      </c>
      <c r="D31" s="117">
        <f>'Main Sheet'!D27</f>
        <v>44463</v>
      </c>
      <c r="F31" s="111" t="str">
        <f>'Main Sheet'!I56</f>
        <v>AHM 10 MATTE</v>
      </c>
      <c r="G31" s="692" t="str">
        <f>'Main Sheet'!L57</f>
        <v>DW-CH</v>
      </c>
      <c r="H31" s="112" t="str">
        <f>'Main Sheet'!H1</f>
        <v>37-M</v>
      </c>
      <c r="I31" s="118">
        <f>'Main Sheet'!D56</f>
        <v>44463</v>
      </c>
      <c r="J31" s="122"/>
      <c r="K31" s="131"/>
      <c r="L31" s="64"/>
      <c r="N31" s="122"/>
      <c r="O31" s="132"/>
      <c r="P31" s="123"/>
    </row>
    <row r="32" spans="1:16" ht="9" customHeight="1" x14ac:dyDescent="0.25">
      <c r="J32" s="124"/>
    </row>
    <row r="33" spans="1:16" ht="27.75" customHeight="1" x14ac:dyDescent="0.25">
      <c r="A33" s="19"/>
      <c r="B33" s="1103"/>
      <c r="C33" s="1104"/>
      <c r="D33" s="1105"/>
      <c r="F33" s="13"/>
      <c r="G33" s="1106"/>
      <c r="H33" s="1107"/>
      <c r="I33" s="1108"/>
      <c r="J33" s="119"/>
      <c r="K33" s="133"/>
      <c r="L33" s="133"/>
      <c r="N33" s="125"/>
      <c r="O33" s="125"/>
      <c r="P33" s="125"/>
    </row>
    <row r="34" spans="1:16" ht="18" customHeight="1" x14ac:dyDescent="0.25">
      <c r="A34" s="14"/>
      <c r="B34" s="1109"/>
      <c r="C34" s="107"/>
      <c r="D34" s="15"/>
      <c r="F34" s="14"/>
      <c r="G34" s="1109"/>
      <c r="H34" s="107"/>
      <c r="I34" s="143"/>
      <c r="J34" s="120"/>
      <c r="K34" s="120"/>
      <c r="L34" s="121"/>
      <c r="N34" s="120"/>
      <c r="O34" s="120"/>
      <c r="P34" s="121"/>
    </row>
    <row r="35" spans="1:16" ht="18.75" x14ac:dyDescent="0.25">
      <c r="A35" s="16"/>
      <c r="B35" s="1110"/>
      <c r="C35" s="108"/>
      <c r="D35" s="17"/>
      <c r="F35" s="16"/>
      <c r="G35" s="1110"/>
      <c r="H35" s="108"/>
      <c r="I35" s="144"/>
      <c r="J35" s="122"/>
      <c r="K35" s="120"/>
      <c r="L35" s="64"/>
      <c r="N35" s="122"/>
      <c r="O35" s="120"/>
      <c r="P35" s="64"/>
    </row>
    <row r="36" spans="1:16" ht="10.5" customHeight="1" x14ac:dyDescent="0.25">
      <c r="I36" s="53"/>
    </row>
    <row r="37" spans="1:16" ht="27.75" customHeight="1" x14ac:dyDescent="0.25">
      <c r="A37" s="19"/>
      <c r="B37" s="1103"/>
      <c r="C37" s="1104"/>
      <c r="D37" s="1105"/>
      <c r="F37" s="13"/>
      <c r="G37" s="1106"/>
      <c r="H37" s="1107"/>
      <c r="I37" s="1108"/>
      <c r="J37" s="119"/>
      <c r="K37" s="133"/>
      <c r="L37" s="133"/>
      <c r="N37" s="125"/>
      <c r="O37" s="125"/>
      <c r="P37" s="125"/>
    </row>
    <row r="38" spans="1:16" ht="15.75" customHeight="1" x14ac:dyDescent="0.25">
      <c r="A38" s="14"/>
      <c r="B38" s="1109"/>
      <c r="C38" s="107"/>
      <c r="D38" s="15"/>
      <c r="F38" s="14"/>
      <c r="G38" s="1109"/>
      <c r="H38" s="107"/>
      <c r="I38" s="143"/>
      <c r="J38" s="120"/>
      <c r="K38" s="120"/>
      <c r="L38" s="121"/>
      <c r="N38" s="120"/>
      <c r="O38" s="120"/>
      <c r="P38" s="121"/>
    </row>
    <row r="39" spans="1:16" ht="18" customHeight="1" x14ac:dyDescent="0.25">
      <c r="A39" s="16"/>
      <c r="B39" s="1110"/>
      <c r="C39" s="108"/>
      <c r="D39" s="17"/>
      <c r="F39" s="16"/>
      <c r="G39" s="1110"/>
      <c r="H39" s="108"/>
      <c r="I39" s="145"/>
      <c r="J39" s="122"/>
      <c r="K39" s="120"/>
      <c r="L39" s="64"/>
      <c r="N39" s="122"/>
      <c r="O39" s="120"/>
      <c r="P39" s="64"/>
    </row>
    <row r="40" spans="1:16" ht="27.75" customHeight="1" x14ac:dyDescent="0.25">
      <c r="J40" s="119"/>
      <c r="K40" s="130"/>
      <c r="L40" s="130"/>
      <c r="N40" s="119"/>
      <c r="O40" s="130"/>
      <c r="P40" s="130"/>
    </row>
    <row r="41" spans="1:16" ht="18" customHeight="1" x14ac:dyDescent="0.25">
      <c r="J41" s="120"/>
      <c r="K41" s="131"/>
      <c r="L41" s="126"/>
      <c r="N41" s="120"/>
      <c r="O41" s="132"/>
      <c r="P41" s="126"/>
    </row>
    <row r="42" spans="1:16" ht="18" customHeight="1" x14ac:dyDescent="0.25">
      <c r="J42" s="122"/>
      <c r="K42" s="131"/>
      <c r="L42" s="127"/>
      <c r="N42" s="122"/>
      <c r="O42" s="132"/>
      <c r="P42" s="128"/>
    </row>
    <row r="43" spans="1:16" ht="9" customHeight="1" x14ac:dyDescent="0.25">
      <c r="J43" s="18"/>
      <c r="K43" s="21"/>
      <c r="L43" s="21"/>
      <c r="O43" s="129"/>
      <c r="P43" s="129"/>
    </row>
    <row r="44" spans="1:16" ht="27.75" customHeight="1" x14ac:dyDescent="0.25">
      <c r="J44" s="119"/>
      <c r="K44" s="134"/>
      <c r="L44" s="134"/>
      <c r="N44" s="119"/>
      <c r="O44" s="134"/>
      <c r="P44" s="134"/>
    </row>
    <row r="45" spans="1:16" ht="18" customHeight="1" x14ac:dyDescent="0.25">
      <c r="J45" s="120"/>
      <c r="K45" s="131"/>
      <c r="L45" s="126"/>
      <c r="N45" s="120"/>
      <c r="O45" s="132"/>
      <c r="P45" s="126"/>
    </row>
    <row r="46" spans="1:16" ht="18" customHeight="1" x14ac:dyDescent="0.25">
      <c r="J46" s="122"/>
      <c r="K46" s="131"/>
      <c r="L46" s="127"/>
      <c r="N46" s="122"/>
      <c r="O46" s="132"/>
      <c r="P46" s="128"/>
    </row>
    <row r="47" spans="1:16" ht="9" customHeight="1" x14ac:dyDescent="0.25">
      <c r="K47" s="129"/>
      <c r="L47" s="129"/>
    </row>
    <row r="48" spans="1:16" ht="27.75" customHeight="1" x14ac:dyDescent="0.25">
      <c r="J48" s="119"/>
      <c r="K48" s="134"/>
      <c r="L48" s="134"/>
      <c r="N48" s="119"/>
      <c r="O48" s="130"/>
      <c r="P48" s="130"/>
    </row>
    <row r="49" spans="10:16" ht="18" customHeight="1" x14ac:dyDescent="0.25">
      <c r="J49" s="120"/>
      <c r="K49" s="131"/>
      <c r="L49" s="126"/>
      <c r="N49" s="120"/>
      <c r="O49" s="132"/>
      <c r="P49" s="126"/>
    </row>
    <row r="50" spans="10:16" ht="18" customHeight="1" x14ac:dyDescent="0.25">
      <c r="J50" s="122"/>
      <c r="K50" s="131"/>
      <c r="L50" s="127"/>
      <c r="N50" s="122"/>
      <c r="O50" s="132"/>
      <c r="P50" s="128"/>
    </row>
    <row r="51" spans="10:16" ht="9" customHeight="1" x14ac:dyDescent="0.25">
      <c r="K51" s="129"/>
      <c r="L51" s="129"/>
      <c r="O51" s="129"/>
      <c r="P51" s="129"/>
    </row>
    <row r="52" spans="10:16" ht="27.75" customHeight="1" x14ac:dyDescent="0.25">
      <c r="J52" s="119"/>
      <c r="K52" s="134"/>
      <c r="L52" s="134"/>
      <c r="N52" s="119"/>
      <c r="O52" s="134"/>
      <c r="P52" s="134"/>
    </row>
    <row r="53" spans="10:16" ht="18" customHeight="1" x14ac:dyDescent="0.25">
      <c r="J53" s="120"/>
      <c r="K53" s="131"/>
      <c r="L53" s="126"/>
      <c r="N53" s="120"/>
      <c r="O53" s="132"/>
      <c r="P53" s="126"/>
    </row>
    <row r="54" spans="10:16" ht="18" customHeight="1" x14ac:dyDescent="0.25">
      <c r="J54" s="122"/>
      <c r="K54" s="131"/>
      <c r="L54" s="127"/>
      <c r="N54" s="122"/>
      <c r="O54" s="132"/>
      <c r="P54" s="128"/>
    </row>
    <row r="55" spans="10:16" ht="11.25" customHeight="1" x14ac:dyDescent="0.25">
      <c r="K55" s="129"/>
      <c r="L55" s="129"/>
      <c r="O55" s="129"/>
      <c r="P55" s="129"/>
    </row>
    <row r="56" spans="10:16" ht="27.75" customHeight="1" x14ac:dyDescent="0.25">
      <c r="J56" s="119"/>
      <c r="K56" s="134"/>
      <c r="L56" s="134"/>
      <c r="N56" s="119"/>
      <c r="O56" s="134"/>
      <c r="P56" s="134"/>
    </row>
    <row r="57" spans="10:16" ht="18" customHeight="1" x14ac:dyDescent="0.25">
      <c r="J57" s="120"/>
      <c r="K57" s="131"/>
      <c r="L57" s="126"/>
      <c r="N57" s="120"/>
      <c r="O57" s="132"/>
      <c r="P57" s="126"/>
    </row>
    <row r="58" spans="10:16" ht="18" customHeight="1" x14ac:dyDescent="0.25">
      <c r="J58" s="122"/>
      <c r="K58" s="131"/>
      <c r="L58" s="127"/>
      <c r="N58" s="122"/>
      <c r="O58" s="132"/>
      <c r="P58" s="128"/>
    </row>
    <row r="59" spans="10:16" ht="9" customHeight="1" x14ac:dyDescent="0.25">
      <c r="K59" s="129"/>
      <c r="L59" s="129"/>
      <c r="O59" s="129"/>
      <c r="P59" s="129"/>
    </row>
    <row r="60" spans="10:16" ht="27.75" customHeight="1" x14ac:dyDescent="0.25">
      <c r="J60" s="119"/>
      <c r="K60" s="134"/>
      <c r="L60" s="134"/>
      <c r="N60" s="119"/>
      <c r="O60" s="134"/>
      <c r="P60" s="134"/>
    </row>
    <row r="61" spans="10:16" ht="18" customHeight="1" x14ac:dyDescent="0.25">
      <c r="J61" s="120"/>
      <c r="K61" s="131"/>
      <c r="L61" s="126"/>
      <c r="N61" s="120"/>
      <c r="O61" s="132"/>
      <c r="P61" s="126"/>
    </row>
    <row r="62" spans="10:16" ht="18" customHeight="1" x14ac:dyDescent="0.25">
      <c r="J62" s="122"/>
      <c r="K62" s="131"/>
      <c r="L62" s="127"/>
      <c r="N62" s="122"/>
      <c r="O62" s="132"/>
      <c r="P62" s="128"/>
    </row>
    <row r="63" spans="10:16" ht="9" customHeight="1" x14ac:dyDescent="0.25">
      <c r="K63" s="129"/>
      <c r="L63" s="129"/>
      <c r="O63" s="129"/>
      <c r="P63" s="129"/>
    </row>
    <row r="64" spans="10:16" ht="27.75" customHeight="1" x14ac:dyDescent="0.25">
      <c r="J64" s="119"/>
      <c r="K64" s="134"/>
      <c r="L64" s="134"/>
      <c r="N64" s="119"/>
      <c r="O64" s="134"/>
      <c r="P64" s="134"/>
    </row>
    <row r="65" spans="10:16" ht="18" customHeight="1" x14ac:dyDescent="0.25">
      <c r="J65" s="120"/>
      <c r="K65" s="131"/>
      <c r="L65" s="126"/>
      <c r="N65" s="120"/>
      <c r="O65" s="132"/>
      <c r="P65" s="126"/>
    </row>
    <row r="66" spans="10:16" ht="18" customHeight="1" x14ac:dyDescent="0.25">
      <c r="J66" s="122"/>
      <c r="K66" s="131"/>
      <c r="L66" s="127"/>
      <c r="N66" s="122"/>
      <c r="O66" s="132"/>
      <c r="P66" s="128"/>
    </row>
    <row r="67" spans="10:16" ht="9" customHeight="1" x14ac:dyDescent="0.25">
      <c r="K67" s="129"/>
      <c r="L67" s="129"/>
      <c r="O67" s="129"/>
      <c r="P67" s="129"/>
    </row>
    <row r="68" spans="10:16" ht="27.75" customHeight="1" x14ac:dyDescent="0.25">
      <c r="J68" s="119"/>
      <c r="K68" s="134"/>
      <c r="L68" s="134"/>
      <c r="N68" s="119"/>
      <c r="O68" s="134"/>
      <c r="P68" s="134"/>
    </row>
    <row r="69" spans="10:16" ht="18" customHeight="1" x14ac:dyDescent="0.25">
      <c r="J69" s="120"/>
      <c r="K69" s="131"/>
      <c r="L69" s="126"/>
      <c r="N69" s="120"/>
      <c r="O69" s="132"/>
      <c r="P69" s="126"/>
    </row>
    <row r="70" spans="10:16" ht="18" customHeight="1" x14ac:dyDescent="0.25">
      <c r="J70" s="122"/>
      <c r="K70" s="131"/>
      <c r="L70" s="127"/>
      <c r="N70" s="122"/>
      <c r="O70" s="132"/>
      <c r="P70" s="128"/>
    </row>
  </sheetData>
  <mergeCells count="40">
    <mergeCell ref="B1:D1"/>
    <mergeCell ref="G1:I1"/>
    <mergeCell ref="B5:D5"/>
    <mergeCell ref="G5:I5"/>
    <mergeCell ref="C2:D2"/>
    <mergeCell ref="H2:I2"/>
    <mergeCell ref="B9:D9"/>
    <mergeCell ref="G9:I9"/>
    <mergeCell ref="C6:D6"/>
    <mergeCell ref="C10:D10"/>
    <mergeCell ref="H6:I6"/>
    <mergeCell ref="H10:I10"/>
    <mergeCell ref="B13:D13"/>
    <mergeCell ref="G13:I13"/>
    <mergeCell ref="B17:D17"/>
    <mergeCell ref="G17:I17"/>
    <mergeCell ref="C14:D14"/>
    <mergeCell ref="H14:I14"/>
    <mergeCell ref="B21:D21"/>
    <mergeCell ref="G21:I21"/>
    <mergeCell ref="C18:D18"/>
    <mergeCell ref="C22:D22"/>
    <mergeCell ref="H18:I18"/>
    <mergeCell ref="H22:I22"/>
    <mergeCell ref="C30:D30"/>
    <mergeCell ref="H30:I30"/>
    <mergeCell ref="B25:D25"/>
    <mergeCell ref="G25:I25"/>
    <mergeCell ref="B29:D29"/>
    <mergeCell ref="G29:I29"/>
    <mergeCell ref="C26:D26"/>
    <mergeCell ref="H26:I26"/>
    <mergeCell ref="B37:D37"/>
    <mergeCell ref="G37:I37"/>
    <mergeCell ref="B38:B39"/>
    <mergeCell ref="G38:G39"/>
    <mergeCell ref="B33:D33"/>
    <mergeCell ref="G33:I33"/>
    <mergeCell ref="B34:B35"/>
    <mergeCell ref="G34:G35"/>
  </mergeCells>
  <pageMargins left="0.21739130434782608" right="0.1875" top="0.48007246376811596" bottom="0.39855072463768115" header="0.3" footer="0.22916666666666666"/>
  <pageSetup orientation="portrait" r:id="rId1"/>
  <headerFooter>
    <oddHeader>&amp;R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J256"/>
  <sheetViews>
    <sheetView tabSelected="1" view="pageLayout" zoomScale="70" zoomScalePageLayoutView="70" workbookViewId="0">
      <selection activeCell="M12" sqref="M12"/>
    </sheetView>
  </sheetViews>
  <sheetFormatPr defaultColWidth="9.140625" defaultRowHeight="15" x14ac:dyDescent="0.25"/>
  <cols>
    <col min="1" max="1" width="11" customWidth="1"/>
    <col min="2" max="2" width="10.85546875" customWidth="1"/>
    <col min="3" max="3" width="5.7109375" customWidth="1"/>
    <col min="4" max="4" width="11" customWidth="1"/>
    <col min="5" max="5" width="10.7109375" customWidth="1"/>
    <col min="6" max="6" width="16.42578125" style="160" customWidth="1"/>
    <col min="7" max="7" width="10.5703125" customWidth="1"/>
    <col min="8" max="8" width="11" customWidth="1"/>
    <col min="9" max="9" width="11.85546875" customWidth="1"/>
    <col min="10" max="10" width="12" customWidth="1"/>
    <col min="11" max="11" width="10.85546875" customWidth="1"/>
    <col min="12" max="12" width="6" customWidth="1"/>
    <col min="13" max="13" width="12" customWidth="1"/>
    <col min="14" max="14" width="10.7109375" customWidth="1"/>
    <col min="15" max="15" width="15" customWidth="1"/>
    <col min="16" max="16" width="10.5703125" customWidth="1"/>
    <col min="17" max="17" width="12" customWidth="1"/>
    <col min="18" max="18" width="10.5703125" customWidth="1"/>
    <col min="19" max="19" width="12" customWidth="1"/>
    <col min="20" max="20" width="10.85546875" customWidth="1"/>
    <col min="21" max="21" width="10.5703125" customWidth="1"/>
    <col min="22" max="22" width="11.85546875" customWidth="1"/>
    <col min="23" max="23" width="12" customWidth="1"/>
    <col min="24" max="24" width="7.85546875" customWidth="1"/>
    <col min="25" max="25" width="10.85546875" customWidth="1"/>
    <col min="27" max="27" width="12.5703125" customWidth="1"/>
    <col min="33" max="33" width="10.85546875" customWidth="1"/>
    <col min="34" max="34" width="11.7109375" customWidth="1"/>
    <col min="36" max="36" width="18.140625" customWidth="1"/>
  </cols>
  <sheetData>
    <row r="1" spans="1:36" ht="35.25" customHeight="1" x14ac:dyDescent="0.25">
      <c r="A1" s="1123"/>
      <c r="B1" s="1124"/>
      <c r="C1" s="1125"/>
      <c r="D1" s="1132"/>
      <c r="E1" s="1133"/>
      <c r="F1" s="1134"/>
      <c r="G1" s="23"/>
      <c r="H1" s="1138"/>
      <c r="I1" s="1139"/>
      <c r="J1" s="1140"/>
      <c r="K1" s="1141"/>
      <c r="L1" s="1142"/>
      <c r="M1" s="1132"/>
      <c r="N1" s="1133"/>
      <c r="O1" s="1134"/>
      <c r="P1" s="23"/>
      <c r="Q1" s="1149"/>
      <c r="R1" s="1150"/>
      <c r="S1" s="1140"/>
      <c r="T1" s="1141"/>
      <c r="U1" s="1142"/>
      <c r="V1" s="1190"/>
      <c r="W1" s="1191"/>
      <c r="X1" s="816"/>
      <c r="Y1" s="23"/>
      <c r="Z1" s="1149"/>
      <c r="AA1" s="1150"/>
      <c r="AB1" s="1144"/>
      <c r="AC1" s="1144"/>
      <c r="AD1" s="1144"/>
      <c r="AE1" s="1193"/>
      <c r="AF1" s="1193"/>
      <c r="AG1" s="1193"/>
      <c r="AH1" s="739"/>
      <c r="AI1" s="1195"/>
      <c r="AJ1" s="1195"/>
    </row>
    <row r="2" spans="1:36" ht="35.25" customHeight="1" x14ac:dyDescent="0.25">
      <c r="A2" s="1126"/>
      <c r="B2" s="1127"/>
      <c r="C2" s="1128"/>
      <c r="D2" s="1135"/>
      <c r="E2" s="1136"/>
      <c r="F2" s="1137"/>
      <c r="G2" s="23"/>
      <c r="H2" s="1151"/>
      <c r="I2" s="1152"/>
      <c r="J2" s="1143"/>
      <c r="K2" s="1144"/>
      <c r="L2" s="1145"/>
      <c r="M2" s="1135"/>
      <c r="N2" s="1136"/>
      <c r="O2" s="1137"/>
      <c r="P2" s="23"/>
      <c r="Q2" s="1153"/>
      <c r="R2" s="1154"/>
      <c r="S2" s="1143"/>
      <c r="T2" s="1144"/>
      <c r="U2" s="1145"/>
      <c r="V2" s="1192"/>
      <c r="W2" s="1193"/>
      <c r="X2" s="1194"/>
      <c r="Y2" s="275"/>
      <c r="Z2" s="1153"/>
      <c r="AA2" s="1154"/>
      <c r="AB2" s="1144"/>
      <c r="AC2" s="1144"/>
      <c r="AD2" s="1144"/>
      <c r="AE2" s="1193"/>
      <c r="AF2" s="1193"/>
      <c r="AG2" s="1193"/>
      <c r="AH2" s="739"/>
      <c r="AI2" s="1196"/>
      <c r="AJ2" s="1196"/>
    </row>
    <row r="3" spans="1:36" ht="17.45" customHeight="1" x14ac:dyDescent="0.25">
      <c r="A3" s="1126"/>
      <c r="B3" s="1127"/>
      <c r="C3" s="1128"/>
      <c r="D3" s="1135"/>
      <c r="E3" s="1136"/>
      <c r="F3" s="1137"/>
      <c r="G3" s="25"/>
      <c r="H3" s="1155"/>
      <c r="I3" s="1156"/>
      <c r="J3" s="1143"/>
      <c r="K3" s="1144"/>
      <c r="L3" s="1145"/>
      <c r="M3" s="1135"/>
      <c r="N3" s="1136"/>
      <c r="O3" s="1137"/>
      <c r="P3" s="25"/>
      <c r="Q3" s="1157"/>
      <c r="R3" s="1158"/>
      <c r="S3" s="1143"/>
      <c r="T3" s="1144"/>
      <c r="U3" s="1145"/>
      <c r="V3" s="1192"/>
      <c r="W3" s="1193"/>
      <c r="X3" s="1194"/>
      <c r="Y3" s="25"/>
      <c r="Z3" s="1197"/>
      <c r="AA3" s="1198"/>
      <c r="AB3" s="1144"/>
      <c r="AC3" s="1144"/>
      <c r="AD3" s="1144"/>
      <c r="AE3" s="1193"/>
      <c r="AF3" s="1193"/>
      <c r="AG3" s="1193"/>
      <c r="AH3" s="314"/>
      <c r="AI3" s="1144"/>
      <c r="AJ3" s="1144"/>
    </row>
    <row r="4" spans="1:36" ht="22.5" customHeight="1" x14ac:dyDescent="0.3">
      <c r="A4" s="1129"/>
      <c r="B4" s="1130"/>
      <c r="C4" s="1131"/>
      <c r="D4" s="1168"/>
      <c r="E4" s="1169"/>
      <c r="F4" s="1169"/>
      <c r="G4" s="1170"/>
      <c r="H4" s="1171"/>
      <c r="I4" s="1172"/>
      <c r="J4" s="1146"/>
      <c r="K4" s="1147"/>
      <c r="L4" s="1148"/>
      <c r="M4" s="1179"/>
      <c r="N4" s="1180"/>
      <c r="O4" s="1180"/>
      <c r="P4" s="1181"/>
      <c r="Q4" s="1182"/>
      <c r="R4" s="1183"/>
      <c r="S4" s="1146"/>
      <c r="T4" s="1147"/>
      <c r="U4" s="1148"/>
      <c r="V4" s="1168"/>
      <c r="W4" s="1169"/>
      <c r="X4" s="1169"/>
      <c r="Y4" s="1181"/>
      <c r="Z4" s="1182"/>
      <c r="AA4" s="1183"/>
      <c r="AB4" s="1144"/>
      <c r="AC4" s="1144"/>
      <c r="AD4" s="1144"/>
      <c r="AE4" s="1159"/>
      <c r="AF4" s="1159"/>
      <c r="AG4" s="1159"/>
      <c r="AH4" s="315"/>
      <c r="AI4" s="1160"/>
      <c r="AJ4" s="1160"/>
    </row>
    <row r="5" spans="1:36" ht="15" customHeight="1" x14ac:dyDescent="0.6">
      <c r="A5" s="323"/>
      <c r="B5" s="324"/>
      <c r="C5" s="324"/>
      <c r="D5" s="324"/>
      <c r="E5" s="324"/>
      <c r="F5" s="324"/>
      <c r="G5" s="1173"/>
      <c r="H5" s="1174"/>
      <c r="I5" s="1175"/>
      <c r="J5" s="321"/>
      <c r="K5" s="320"/>
      <c r="L5" s="320"/>
      <c r="M5" s="320"/>
      <c r="N5" s="320"/>
      <c r="O5" s="320"/>
      <c r="P5" s="1184"/>
      <c r="Q5" s="1185"/>
      <c r="R5" s="1186"/>
      <c r="S5" s="321"/>
      <c r="T5" s="320"/>
      <c r="U5" s="320"/>
      <c r="V5" s="320"/>
      <c r="W5" s="320"/>
      <c r="X5" s="398"/>
      <c r="Y5" s="1184"/>
      <c r="Z5" s="1185"/>
      <c r="AA5" s="1186"/>
      <c r="AB5" s="1144"/>
      <c r="AC5" s="1144"/>
      <c r="AD5" s="1144"/>
      <c r="AE5" s="1144"/>
      <c r="AF5" s="1144"/>
      <c r="AG5" s="1144"/>
      <c r="AH5" s="1144"/>
      <c r="AI5" s="1144"/>
      <c r="AJ5" s="1144"/>
    </row>
    <row r="6" spans="1:36" ht="23.25" customHeight="1" x14ac:dyDescent="0.25">
      <c r="A6" s="1161"/>
      <c r="B6" s="1162"/>
      <c r="C6" s="1162"/>
      <c r="D6" s="1162"/>
      <c r="E6" s="1163"/>
      <c r="F6" s="325"/>
      <c r="G6" s="1176"/>
      <c r="H6" s="1177"/>
      <c r="I6" s="1178"/>
      <c r="J6" s="1164"/>
      <c r="K6" s="1165"/>
      <c r="L6" s="1165"/>
      <c r="M6" s="1165"/>
      <c r="N6" s="1165"/>
      <c r="O6" s="396"/>
      <c r="P6" s="1187"/>
      <c r="Q6" s="1188"/>
      <c r="R6" s="1189"/>
      <c r="S6" s="1164"/>
      <c r="T6" s="1165"/>
      <c r="U6" s="1165"/>
      <c r="V6" s="1165"/>
      <c r="W6" s="1165"/>
      <c r="X6" s="400"/>
      <c r="Y6" s="1187"/>
      <c r="Z6" s="1188"/>
      <c r="AA6" s="1189"/>
      <c r="AB6" s="1166"/>
      <c r="AC6" s="1166"/>
      <c r="AD6" s="1166"/>
      <c r="AE6" s="1166"/>
      <c r="AF6" s="1166"/>
      <c r="AG6" s="1167"/>
      <c r="AH6" s="1167"/>
      <c r="AI6" s="1167"/>
      <c r="AJ6" s="1167"/>
    </row>
    <row r="7" spans="1:36" ht="40.5" customHeight="1" x14ac:dyDescent="0.25">
      <c r="A7" s="1199"/>
      <c r="B7" s="1200"/>
      <c r="C7" s="1200"/>
      <c r="D7" s="1200"/>
      <c r="E7" s="1200"/>
      <c r="F7" s="1200"/>
      <c r="G7" s="1200"/>
      <c r="H7" s="1200"/>
      <c r="I7" s="1201"/>
      <c r="J7" s="1202"/>
      <c r="K7" s="1203"/>
      <c r="L7" s="1203"/>
      <c r="M7" s="1203"/>
      <c r="N7" s="1203"/>
      <c r="O7" s="1203"/>
      <c r="P7" s="1203"/>
      <c r="Q7" s="1203"/>
      <c r="R7" s="1204"/>
      <c r="S7" s="1202"/>
      <c r="T7" s="1203"/>
      <c r="U7" s="1203"/>
      <c r="V7" s="1203"/>
      <c r="W7" s="1203"/>
      <c r="X7" s="1203"/>
      <c r="Y7" s="1203"/>
      <c r="Z7" s="1203"/>
      <c r="AA7" s="1204"/>
      <c r="AB7" s="1205"/>
      <c r="AC7" s="1205"/>
      <c r="AD7" s="1205"/>
      <c r="AE7" s="1205"/>
      <c r="AF7" s="1205"/>
      <c r="AG7" s="1205"/>
      <c r="AH7" s="1205"/>
      <c r="AI7" s="1205"/>
      <c r="AJ7" s="1205"/>
    </row>
    <row r="8" spans="1:36" ht="30" customHeight="1" x14ac:dyDescent="0.25">
      <c r="A8" s="376"/>
      <c r="B8" s="377"/>
      <c r="C8" s="378"/>
      <c r="D8" s="378"/>
      <c r="E8" s="379"/>
      <c r="F8" s="377"/>
      <c r="G8" s="378"/>
      <c r="H8" s="378"/>
      <c r="I8" s="379"/>
      <c r="J8" s="24"/>
      <c r="K8" s="1206"/>
      <c r="L8" s="1206"/>
      <c r="M8" s="1206"/>
      <c r="N8" s="1207"/>
      <c r="O8" s="1208"/>
      <c r="P8" s="1208"/>
      <c r="Q8" s="1208"/>
      <c r="R8" s="1209"/>
      <c r="S8" s="24"/>
      <c r="T8" s="1210"/>
      <c r="U8" s="1206"/>
      <c r="V8" s="1206"/>
      <c r="W8" s="1207"/>
      <c r="X8" s="1208"/>
      <c r="Y8" s="1208"/>
      <c r="Z8" s="1208"/>
      <c r="AA8" s="1209"/>
      <c r="AB8" s="740"/>
      <c r="AC8" s="1211"/>
      <c r="AD8" s="1211"/>
      <c r="AE8" s="1211"/>
      <c r="AF8" s="1211"/>
      <c r="AG8" s="1212"/>
      <c r="AH8" s="1212"/>
      <c r="AI8" s="1212"/>
      <c r="AJ8" s="1212"/>
    </row>
    <row r="9" spans="1:36" ht="19.5" customHeight="1" x14ac:dyDescent="0.35">
      <c r="A9" s="730"/>
      <c r="B9" s="1213"/>
      <c r="C9" s="1214"/>
      <c r="D9" s="1214"/>
      <c r="E9" s="1215"/>
      <c r="F9" s="731"/>
      <c r="G9" s="170"/>
      <c r="H9" s="170"/>
      <c r="I9" s="171"/>
      <c r="J9" s="151"/>
      <c r="K9" s="1214"/>
      <c r="L9" s="1214"/>
      <c r="M9" s="1214"/>
      <c r="N9" s="1215"/>
      <c r="O9" s="1216"/>
      <c r="P9" s="1217"/>
      <c r="Q9" s="1217"/>
      <c r="R9" s="1218"/>
      <c r="S9" s="151"/>
      <c r="T9" s="1213"/>
      <c r="U9" s="1214"/>
      <c r="V9" s="1214"/>
      <c r="W9" s="1215"/>
      <c r="X9" s="1216"/>
      <c r="Y9" s="1217"/>
      <c r="Z9" s="1217"/>
      <c r="AA9" s="1218"/>
      <c r="AB9" s="317"/>
      <c r="AC9" s="1219"/>
      <c r="AD9" s="1219"/>
      <c r="AE9" s="1219"/>
      <c r="AF9" s="1219"/>
      <c r="AG9" s="283"/>
      <c r="AH9" s="260"/>
      <c r="AI9" s="260"/>
      <c r="AJ9" s="260"/>
    </row>
    <row r="10" spans="1:36" ht="17.45" customHeight="1" x14ac:dyDescent="0.35">
      <c r="A10" s="27"/>
      <c r="B10" s="1220"/>
      <c r="C10" s="1221"/>
      <c r="D10" s="1221"/>
      <c r="E10" s="1222"/>
      <c r="F10" s="733"/>
      <c r="G10" s="62"/>
      <c r="H10" s="1223"/>
      <c r="I10" s="1224"/>
      <c r="J10" s="47"/>
      <c r="K10" s="60"/>
      <c r="L10" s="60"/>
      <c r="M10" s="60"/>
      <c r="N10" s="61"/>
      <c r="O10" s="1225"/>
      <c r="P10" s="1226"/>
      <c r="Q10" s="1226"/>
      <c r="R10" s="1227"/>
      <c r="S10" s="47"/>
      <c r="T10" s="1220"/>
      <c r="U10" s="1221"/>
      <c r="V10" s="1221"/>
      <c r="W10" s="1222"/>
      <c r="X10" s="1216"/>
      <c r="Y10" s="1217"/>
      <c r="Z10" s="1217"/>
      <c r="AA10" s="1218"/>
      <c r="AB10" s="741"/>
      <c r="AC10" s="1219"/>
      <c r="AD10" s="1219"/>
      <c r="AE10" s="1219"/>
      <c r="AF10" s="1219"/>
      <c r="AG10" s="283"/>
      <c r="AH10" s="283"/>
      <c r="AI10" s="261"/>
      <c r="AJ10" s="269"/>
    </row>
    <row r="11" spans="1:36" s="22" customFormat="1" ht="17.45" customHeight="1" x14ac:dyDescent="0.35">
      <c r="A11" s="712"/>
      <c r="B11" s="1220"/>
      <c r="C11" s="1221"/>
      <c r="D11" s="1221"/>
      <c r="E11" s="1222"/>
      <c r="F11" s="736"/>
      <c r="G11" s="714"/>
      <c r="H11" s="714"/>
      <c r="I11" s="715"/>
      <c r="J11" s="716"/>
      <c r="K11" s="717"/>
      <c r="L11" s="717"/>
      <c r="M11" s="717"/>
      <c r="N11" s="718"/>
      <c r="O11" s="1228"/>
      <c r="P11" s="1229"/>
      <c r="Q11" s="1229"/>
      <c r="R11" s="1230"/>
      <c r="S11" s="716"/>
      <c r="T11" s="1220"/>
      <c r="U11" s="1221"/>
      <c r="V11" s="1221"/>
      <c r="W11" s="1222"/>
      <c r="X11" s="1231"/>
      <c r="Y11" s="1232"/>
      <c r="Z11" s="1232"/>
      <c r="AA11" s="1233"/>
      <c r="AB11" s="719"/>
      <c r="AC11" s="720"/>
      <c r="AD11" s="1234"/>
      <c r="AE11" s="1234"/>
      <c r="AF11" s="717"/>
      <c r="AG11" s="721"/>
      <c r="AH11" s="721"/>
      <c r="AI11" s="722"/>
      <c r="AJ11" s="714"/>
    </row>
    <row r="12" spans="1:36" ht="18.75" customHeight="1" x14ac:dyDescent="0.35">
      <c r="A12" s="47"/>
      <c r="B12" s="1220"/>
      <c r="C12" s="1221"/>
      <c r="D12" s="1221"/>
      <c r="E12" s="1222"/>
      <c r="F12" s="693"/>
      <c r="G12" s="1235"/>
      <c r="H12" s="1235"/>
      <c r="I12" s="63"/>
      <c r="J12" s="47"/>
      <c r="K12" s="60"/>
      <c r="L12" s="60"/>
      <c r="M12" s="60"/>
      <c r="N12" s="61"/>
      <c r="O12" s="1236"/>
      <c r="P12" s="1236"/>
      <c r="Q12" s="1236"/>
      <c r="R12" s="1237"/>
      <c r="S12" s="47"/>
      <c r="T12" s="1220"/>
      <c r="U12" s="1221"/>
      <c r="V12" s="1221"/>
      <c r="W12" s="1222"/>
      <c r="X12" s="1236"/>
      <c r="Y12" s="1236"/>
      <c r="Z12" s="1236"/>
      <c r="AA12" s="1237"/>
      <c r="AB12" s="742"/>
      <c r="AC12" s="60"/>
      <c r="AD12" s="1238"/>
      <c r="AE12" s="1238"/>
      <c r="AF12" s="1238"/>
      <c r="AG12" s="283"/>
      <c r="AH12" s="260"/>
      <c r="AI12" s="260"/>
      <c r="AJ12" s="62"/>
    </row>
    <row r="13" spans="1:36" ht="23.25" x14ac:dyDescent="0.35">
      <c r="A13" s="395"/>
      <c r="B13" s="1239"/>
      <c r="C13" s="1240"/>
      <c r="D13" s="1240"/>
      <c r="E13" s="1241"/>
      <c r="F13" s="733"/>
      <c r="G13" s="62"/>
      <c r="H13" s="62"/>
      <c r="I13" s="63"/>
      <c r="J13" s="48"/>
      <c r="K13" s="1242"/>
      <c r="L13" s="1242"/>
      <c r="M13" s="1242"/>
      <c r="N13" s="1243"/>
      <c r="O13" s="1236"/>
      <c r="P13" s="1236"/>
      <c r="Q13" s="1236"/>
      <c r="R13" s="1237"/>
      <c r="S13" s="48"/>
      <c r="T13" s="1220"/>
      <c r="U13" s="1221"/>
      <c r="V13" s="1221"/>
      <c r="W13" s="1222"/>
      <c r="X13" s="1236"/>
      <c r="Y13" s="1236"/>
      <c r="Z13" s="1236"/>
      <c r="AA13" s="1237"/>
      <c r="AB13" s="318"/>
      <c r="AC13" s="265"/>
      <c r="AD13" s="266"/>
      <c r="AE13" s="266"/>
      <c r="AF13" s="266"/>
      <c r="AG13" s="283"/>
      <c r="AH13" s="260"/>
      <c r="AI13" s="260"/>
      <c r="AJ13" s="62"/>
    </row>
    <row r="14" spans="1:36" s="26" customFormat="1" ht="19.5" customHeight="1" x14ac:dyDescent="0.3">
      <c r="B14" s="149"/>
      <c r="C14" s="147"/>
      <c r="D14" s="147"/>
      <c r="E14" s="34"/>
      <c r="F14" s="727"/>
      <c r="G14" s="147"/>
      <c r="H14" s="147"/>
      <c r="I14" s="34"/>
      <c r="J14" s="35"/>
      <c r="N14" s="34"/>
      <c r="R14" s="34"/>
      <c r="S14" s="35"/>
      <c r="T14" s="147"/>
      <c r="U14" s="147"/>
      <c r="V14" s="147"/>
      <c r="W14" s="34"/>
      <c r="X14" s="147"/>
      <c r="Y14" s="147"/>
      <c r="Z14" s="147"/>
      <c r="AA14" s="34"/>
      <c r="AB14" s="147"/>
      <c r="AC14" s="265"/>
      <c r="AD14" s="265"/>
      <c r="AE14" s="265"/>
      <c r="AF14" s="265"/>
      <c r="AG14" s="18"/>
      <c r="AH14" s="147"/>
      <c r="AI14" s="147"/>
      <c r="AJ14" s="147"/>
    </row>
    <row r="15" spans="1:36" s="26" customFormat="1" ht="19.5" customHeight="1" x14ac:dyDescent="0.3">
      <c r="A15" s="30"/>
      <c r="B15" s="33"/>
      <c r="C15" s="31"/>
      <c r="D15" s="31"/>
      <c r="E15" s="32"/>
      <c r="F15" s="161"/>
      <c r="G15" s="31"/>
      <c r="H15" s="31"/>
      <c r="I15" s="32"/>
      <c r="J15" s="36"/>
      <c r="K15" s="31"/>
      <c r="L15" s="31"/>
      <c r="M15" s="31"/>
      <c r="N15" s="32"/>
      <c r="O15" s="31"/>
      <c r="P15" s="31"/>
      <c r="Q15" s="31"/>
      <c r="R15" s="32"/>
      <c r="S15" s="36"/>
      <c r="T15" s="33"/>
      <c r="U15" s="31"/>
      <c r="V15" s="31"/>
      <c r="W15" s="32"/>
      <c r="X15" s="31"/>
      <c r="Y15" s="31"/>
      <c r="Z15" s="31"/>
      <c r="AA15" s="32"/>
      <c r="AB15" s="303"/>
      <c r="AC15" s="726"/>
      <c r="AD15" s="726"/>
      <c r="AE15" s="726"/>
      <c r="AF15" s="726"/>
      <c r="AG15" s="728"/>
      <c r="AH15" s="726"/>
      <c r="AI15" s="726"/>
      <c r="AJ15" s="726"/>
    </row>
    <row r="16" spans="1:36" s="77" customFormat="1" ht="8.25" customHeight="1" x14ac:dyDescent="0.25">
      <c r="F16" s="153"/>
      <c r="I16" s="162"/>
      <c r="AB16" s="319"/>
      <c r="AC16" s="319"/>
      <c r="AD16" s="319"/>
      <c r="AE16" s="319"/>
      <c r="AF16" s="319"/>
      <c r="AG16" s="319"/>
      <c r="AH16" s="319"/>
      <c r="AI16" s="319"/>
      <c r="AJ16" s="319"/>
    </row>
    <row r="17" spans="1:36" ht="18.75" customHeight="1" x14ac:dyDescent="0.25">
      <c r="A17" s="18"/>
      <c r="B17" s="18"/>
      <c r="C17" s="18"/>
      <c r="D17" s="28"/>
      <c r="E17" s="28"/>
      <c r="F17" s="154"/>
      <c r="G17" s="29"/>
      <c r="H17" s="29"/>
      <c r="I17" s="29"/>
      <c r="J17" s="18"/>
      <c r="K17" s="18"/>
      <c r="L17" s="18"/>
      <c r="M17" s="28"/>
      <c r="N17" s="28"/>
      <c r="O17" s="28"/>
      <c r="P17" s="29"/>
      <c r="Q17" s="29"/>
      <c r="R17" s="29"/>
      <c r="S17" s="18"/>
      <c r="T17" s="18"/>
      <c r="U17" s="18"/>
      <c r="V17" s="28"/>
      <c r="W17" s="28"/>
      <c r="X17" s="28"/>
      <c r="Y17" s="29"/>
      <c r="Z17" s="29"/>
      <c r="AA17" s="29"/>
      <c r="AB17" s="1"/>
      <c r="AC17" s="1"/>
      <c r="AD17" s="1"/>
      <c r="AE17" s="1"/>
      <c r="AF17" s="1"/>
      <c r="AG17" s="1"/>
      <c r="AH17" s="1"/>
      <c r="AI17" s="1"/>
      <c r="AJ17" s="1"/>
    </row>
    <row r="18" spans="1:36" ht="35.25" customHeight="1" x14ac:dyDescent="0.25">
      <c r="A18" s="1123"/>
      <c r="B18" s="1124"/>
      <c r="C18" s="1125"/>
      <c r="D18" s="1132"/>
      <c r="E18" s="1133"/>
      <c r="F18" s="1134"/>
      <c r="G18" s="23"/>
      <c r="H18" s="1138"/>
      <c r="I18" s="1139"/>
      <c r="J18" s="1140"/>
      <c r="K18" s="1141"/>
      <c r="L18" s="1142"/>
      <c r="M18" s="1132"/>
      <c r="N18" s="1133"/>
      <c r="O18" s="1133"/>
      <c r="P18" s="23"/>
      <c r="Q18" s="1149"/>
      <c r="R18" s="1150"/>
      <c r="S18" s="1140"/>
      <c r="T18" s="1141"/>
      <c r="U18" s="1142"/>
      <c r="V18" s="1190"/>
      <c r="W18" s="1191"/>
      <c r="X18" s="816"/>
      <c r="Y18" s="23"/>
      <c r="Z18" s="1149"/>
      <c r="AA18" s="1150"/>
      <c r="AB18" s="1144"/>
      <c r="AC18" s="1144"/>
      <c r="AD18" s="1144"/>
      <c r="AE18" s="1193"/>
      <c r="AF18" s="1193"/>
      <c r="AG18" s="1193"/>
      <c r="AH18" s="739"/>
      <c r="AI18" s="1195"/>
      <c r="AJ18" s="1195"/>
    </row>
    <row r="19" spans="1:36" ht="35.25" customHeight="1" x14ac:dyDescent="0.25">
      <c r="A19" s="1126"/>
      <c r="B19" s="1127"/>
      <c r="C19" s="1128"/>
      <c r="D19" s="1135"/>
      <c r="E19" s="1136"/>
      <c r="F19" s="1137"/>
      <c r="G19" s="23"/>
      <c r="H19" s="1244"/>
      <c r="I19" s="1245"/>
      <c r="J19" s="1143"/>
      <c r="K19" s="1144"/>
      <c r="L19" s="1145"/>
      <c r="M19" s="1135"/>
      <c r="N19" s="1136"/>
      <c r="O19" s="1136"/>
      <c r="P19" s="23"/>
      <c r="Q19" s="1153"/>
      <c r="R19" s="1154"/>
      <c r="S19" s="1143"/>
      <c r="T19" s="1144"/>
      <c r="U19" s="1145"/>
      <c r="V19" s="1192"/>
      <c r="W19" s="1193"/>
      <c r="X19" s="1194"/>
      <c r="Y19" s="23"/>
      <c r="Z19" s="1153"/>
      <c r="AA19" s="1154"/>
      <c r="AB19" s="1144"/>
      <c r="AC19" s="1144"/>
      <c r="AD19" s="1144"/>
      <c r="AE19" s="1193"/>
      <c r="AF19" s="1193"/>
      <c r="AG19" s="1193"/>
      <c r="AH19" s="739"/>
      <c r="AI19" s="1196"/>
      <c r="AJ19" s="1196"/>
    </row>
    <row r="20" spans="1:36" ht="17.45" customHeight="1" x14ac:dyDescent="0.25">
      <c r="A20" s="1126"/>
      <c r="B20" s="1127"/>
      <c r="C20" s="1128"/>
      <c r="D20" s="1135"/>
      <c r="E20" s="1136"/>
      <c r="F20" s="1137"/>
      <c r="G20" s="25"/>
      <c r="H20" s="1246"/>
      <c r="I20" s="1247"/>
      <c r="J20" s="1143"/>
      <c r="K20" s="1144"/>
      <c r="L20" s="1145"/>
      <c r="M20" s="1135"/>
      <c r="N20" s="1136"/>
      <c r="O20" s="1136"/>
      <c r="P20" s="25"/>
      <c r="Q20" s="1157"/>
      <c r="R20" s="1158"/>
      <c r="S20" s="1143"/>
      <c r="T20" s="1144"/>
      <c r="U20" s="1145"/>
      <c r="V20" s="1192"/>
      <c r="W20" s="1193"/>
      <c r="X20" s="1194"/>
      <c r="Y20" s="25"/>
      <c r="Z20" s="1248"/>
      <c r="AA20" s="1249"/>
      <c r="AB20" s="1144"/>
      <c r="AC20" s="1144"/>
      <c r="AD20" s="1144"/>
      <c r="AE20" s="1193"/>
      <c r="AF20" s="1193"/>
      <c r="AG20" s="1193"/>
      <c r="AH20" s="314"/>
      <c r="AI20" s="1144"/>
      <c r="AJ20" s="1144"/>
    </row>
    <row r="21" spans="1:36" ht="22.5" customHeight="1" x14ac:dyDescent="0.3">
      <c r="A21" s="1129"/>
      <c r="B21" s="1130"/>
      <c r="C21" s="1131"/>
      <c r="D21" s="1256"/>
      <c r="E21" s="1257"/>
      <c r="F21" s="1258"/>
      <c r="G21" s="1170"/>
      <c r="H21" s="1259"/>
      <c r="I21" s="1260"/>
      <c r="J21" s="1146"/>
      <c r="K21" s="1147"/>
      <c r="L21" s="1148"/>
      <c r="M21" s="1168"/>
      <c r="N21" s="1169"/>
      <c r="O21" s="1169"/>
      <c r="P21" s="1181"/>
      <c r="Q21" s="1182"/>
      <c r="R21" s="1183"/>
      <c r="S21" s="1146"/>
      <c r="T21" s="1147"/>
      <c r="U21" s="1148"/>
      <c r="V21" s="1118"/>
      <c r="W21" s="1119"/>
      <c r="X21" s="1119"/>
      <c r="Y21" s="1181"/>
      <c r="Z21" s="1182"/>
      <c r="AA21" s="1183"/>
      <c r="AB21" s="1144"/>
      <c r="AC21" s="1144"/>
      <c r="AD21" s="1144"/>
      <c r="AE21" s="1159"/>
      <c r="AF21" s="1159"/>
      <c r="AG21" s="1159"/>
      <c r="AH21" s="315"/>
      <c r="AI21" s="1160"/>
      <c r="AJ21" s="1160"/>
    </row>
    <row r="22" spans="1:36" ht="15" customHeight="1" x14ac:dyDescent="0.6">
      <c r="A22" s="323"/>
      <c r="B22" s="324"/>
      <c r="C22" s="324"/>
      <c r="D22" s="324"/>
      <c r="E22" s="324"/>
      <c r="F22" s="324"/>
      <c r="G22" s="1261"/>
      <c r="H22" s="1262"/>
      <c r="I22" s="1263"/>
      <c r="J22" s="321"/>
      <c r="K22" s="320"/>
      <c r="L22" s="320"/>
      <c r="M22" s="320"/>
      <c r="N22" s="320"/>
      <c r="O22" s="398"/>
      <c r="P22" s="1184"/>
      <c r="Q22" s="1185"/>
      <c r="R22" s="1186"/>
      <c r="S22" s="321"/>
      <c r="T22" s="320"/>
      <c r="U22" s="320"/>
      <c r="V22" s="320"/>
      <c r="W22" s="320"/>
      <c r="X22" s="320"/>
      <c r="Y22" s="1184"/>
      <c r="Z22" s="1185"/>
      <c r="AA22" s="1186"/>
      <c r="AB22" s="18"/>
      <c r="AC22" s="18"/>
      <c r="AD22" s="18"/>
      <c r="AE22" s="18"/>
      <c r="AF22" s="18"/>
      <c r="AG22" s="18"/>
      <c r="AH22" s="18"/>
      <c r="AI22" s="18"/>
      <c r="AJ22" s="18"/>
    </row>
    <row r="23" spans="1:36" ht="23.25" customHeight="1" x14ac:dyDescent="0.25">
      <c r="A23" s="1267"/>
      <c r="B23" s="1268"/>
      <c r="C23" s="1268"/>
      <c r="D23" s="1268"/>
      <c r="E23" s="1269"/>
      <c r="F23" s="325"/>
      <c r="G23" s="1264"/>
      <c r="H23" s="1265"/>
      <c r="I23" s="1266"/>
      <c r="J23" s="1164"/>
      <c r="K23" s="1165"/>
      <c r="L23" s="1165"/>
      <c r="M23" s="1165"/>
      <c r="N23" s="1165"/>
      <c r="O23" s="397"/>
      <c r="P23" s="1187"/>
      <c r="Q23" s="1188"/>
      <c r="R23" s="1189"/>
      <c r="S23" s="1164"/>
      <c r="T23" s="1165"/>
      <c r="U23" s="1165"/>
      <c r="V23" s="1165"/>
      <c r="W23" s="1165"/>
      <c r="X23" s="399"/>
      <c r="Y23" s="1187"/>
      <c r="Z23" s="1188"/>
      <c r="AA23" s="1189"/>
      <c r="AB23" s="1166"/>
      <c r="AC23" s="1166"/>
      <c r="AD23" s="1166"/>
      <c r="AE23" s="1166"/>
      <c r="AF23" s="1166"/>
      <c r="AG23" s="1167"/>
      <c r="AH23" s="1167"/>
      <c r="AI23" s="1167"/>
      <c r="AJ23" s="1167"/>
    </row>
    <row r="24" spans="1:36" ht="40.5" customHeight="1" x14ac:dyDescent="0.25">
      <c r="A24" s="1250"/>
      <c r="B24" s="1251"/>
      <c r="C24" s="1251"/>
      <c r="D24" s="1251"/>
      <c r="E24" s="1251"/>
      <c r="F24" s="1251"/>
      <c r="G24" s="1251"/>
      <c r="H24" s="1251"/>
      <c r="I24" s="1252"/>
      <c r="J24" s="1202"/>
      <c r="K24" s="1203"/>
      <c r="L24" s="1203"/>
      <c r="M24" s="1203"/>
      <c r="N24" s="1203"/>
      <c r="O24" s="1203"/>
      <c r="P24" s="1203"/>
      <c r="Q24" s="1203"/>
      <c r="R24" s="1203"/>
      <c r="S24" s="1253"/>
      <c r="T24" s="1254"/>
      <c r="U24" s="1254"/>
      <c r="V24" s="1254"/>
      <c r="W24" s="1254"/>
      <c r="X24" s="1254"/>
      <c r="Y24" s="1254"/>
      <c r="Z24" s="1254"/>
      <c r="AA24" s="1255"/>
      <c r="AB24" s="1205"/>
      <c r="AC24" s="1205"/>
      <c r="AD24" s="1205"/>
      <c r="AE24" s="1205"/>
      <c r="AF24" s="1205"/>
      <c r="AG24" s="1205"/>
      <c r="AH24" s="1205"/>
      <c r="AI24" s="1205"/>
      <c r="AJ24" s="1205"/>
    </row>
    <row r="25" spans="1:36" ht="30" customHeight="1" x14ac:dyDescent="0.25">
      <c r="A25" s="24"/>
      <c r="B25" s="1210"/>
      <c r="C25" s="1206"/>
      <c r="D25" s="1206"/>
      <c r="E25" s="1207"/>
      <c r="F25" s="1270"/>
      <c r="G25" s="1271"/>
      <c r="H25" s="1271"/>
      <c r="I25" s="1272"/>
      <c r="J25" s="24"/>
      <c r="K25" s="1210"/>
      <c r="L25" s="1206"/>
      <c r="M25" s="1206"/>
      <c r="N25" s="1207"/>
      <c r="O25" s="1206"/>
      <c r="P25" s="1206"/>
      <c r="Q25" s="1206"/>
      <c r="R25" s="1207"/>
      <c r="S25" s="24"/>
      <c r="T25" s="1210"/>
      <c r="U25" s="1206"/>
      <c r="V25" s="1206"/>
      <c r="W25" s="1207"/>
      <c r="X25" s="1206"/>
      <c r="Y25" s="1206"/>
      <c r="Z25" s="1206"/>
      <c r="AA25" s="1207"/>
      <c r="AB25" s="740"/>
      <c r="AC25" s="1211"/>
      <c r="AD25" s="1211"/>
      <c r="AE25" s="1211"/>
      <c r="AF25" s="1211"/>
      <c r="AG25" s="1212"/>
      <c r="AH25" s="1212"/>
      <c r="AI25" s="1212"/>
      <c r="AJ25" s="1212"/>
    </row>
    <row r="26" spans="1:36" ht="19.5" customHeight="1" x14ac:dyDescent="0.35">
      <c r="A26" s="37"/>
      <c r="B26" s="1213"/>
      <c r="C26" s="1214"/>
      <c r="D26" s="1214"/>
      <c r="E26" s="1215"/>
      <c r="F26" s="734"/>
      <c r="G26" s="148"/>
      <c r="H26" s="148"/>
      <c r="I26" s="150"/>
      <c r="J26" s="151"/>
      <c r="K26" s="1213"/>
      <c r="L26" s="1214"/>
      <c r="M26" s="1214"/>
      <c r="N26" s="1215"/>
      <c r="O26" s="1216"/>
      <c r="P26" s="1217"/>
      <c r="Q26" s="1217"/>
      <c r="R26" s="1218"/>
      <c r="S26" s="37"/>
      <c r="T26" s="1213"/>
      <c r="U26" s="1214"/>
      <c r="V26" s="1214"/>
      <c r="W26" s="1215"/>
      <c r="X26" s="1216"/>
      <c r="Y26" s="1217"/>
      <c r="Z26" s="1217"/>
      <c r="AA26" s="1218"/>
      <c r="AB26" s="317"/>
      <c r="AC26" s="1219"/>
      <c r="AD26" s="1219"/>
      <c r="AE26" s="1219"/>
      <c r="AF26" s="1219"/>
      <c r="AG26" s="283"/>
      <c r="AH26" s="260"/>
      <c r="AI26" s="260"/>
      <c r="AJ26" s="260"/>
    </row>
    <row r="27" spans="1:36" ht="17.45" customHeight="1" x14ac:dyDescent="0.35">
      <c r="A27" s="27"/>
      <c r="B27" s="1220"/>
      <c r="C27" s="1221"/>
      <c r="D27" s="1221"/>
      <c r="E27" s="1222"/>
      <c r="F27" s="734"/>
      <c r="G27" s="62"/>
      <c r="H27" s="1223"/>
      <c r="I27" s="1224"/>
      <c r="J27" s="47"/>
      <c r="K27" s="1220"/>
      <c r="L27" s="1221"/>
      <c r="M27" s="1221"/>
      <c r="N27" s="1222"/>
      <c r="O27" s="1275"/>
      <c r="P27" s="1276"/>
      <c r="Q27" s="1276"/>
      <c r="R27" s="1277"/>
      <c r="S27" s="27"/>
      <c r="T27" s="1220"/>
      <c r="U27" s="1221"/>
      <c r="V27" s="1221"/>
      <c r="W27" s="1222"/>
      <c r="X27" s="1216"/>
      <c r="Y27" s="1217"/>
      <c r="Z27" s="1217"/>
      <c r="AA27" s="1218"/>
      <c r="AB27" s="741"/>
      <c r="AC27" s="1273"/>
      <c r="AD27" s="1273"/>
      <c r="AE27" s="1273"/>
      <c r="AF27" s="1273"/>
      <c r="AG27" s="283"/>
      <c r="AH27" s="260"/>
      <c r="AI27" s="261"/>
      <c r="AJ27" s="269"/>
    </row>
    <row r="28" spans="1:36" ht="17.45" customHeight="1" x14ac:dyDescent="0.35">
      <c r="A28" s="27"/>
      <c r="B28" s="1220"/>
      <c r="C28" s="1221"/>
      <c r="D28" s="1221"/>
      <c r="E28" s="1222"/>
      <c r="F28" s="734"/>
      <c r="G28" s="62"/>
      <c r="H28" s="62"/>
      <c r="I28" s="63"/>
      <c r="J28" s="47"/>
      <c r="K28" s="1220"/>
      <c r="L28" s="1221"/>
      <c r="M28" s="1221"/>
      <c r="N28" s="1222"/>
      <c r="O28" s="1225"/>
      <c r="P28" s="1226"/>
      <c r="Q28" s="1226"/>
      <c r="R28" s="1227"/>
      <c r="S28" s="27"/>
      <c r="T28" s="1220"/>
      <c r="U28" s="1221"/>
      <c r="V28" s="1221"/>
      <c r="W28" s="1222"/>
      <c r="X28" s="1216"/>
      <c r="Y28" s="1217"/>
      <c r="Z28" s="1217"/>
      <c r="AA28" s="1218"/>
      <c r="AB28" s="741"/>
      <c r="AC28" s="263"/>
      <c r="AD28" s="1274"/>
      <c r="AE28" s="1274"/>
      <c r="AF28" s="60"/>
      <c r="AG28" s="283"/>
      <c r="AH28" s="260"/>
      <c r="AI28" s="260"/>
      <c r="AJ28" s="62"/>
    </row>
    <row r="29" spans="1:36" ht="18.75" customHeight="1" x14ac:dyDescent="0.35">
      <c r="A29" s="47"/>
      <c r="B29" s="1220"/>
      <c r="C29" s="1221"/>
      <c r="D29" s="1221"/>
      <c r="E29" s="1222"/>
      <c r="F29" s="694"/>
      <c r="G29" s="1235"/>
      <c r="H29" s="1235"/>
      <c r="I29" s="63"/>
      <c r="J29" s="47"/>
      <c r="K29" s="60"/>
      <c r="L29" s="60"/>
      <c r="M29" s="60"/>
      <c r="N29" s="61"/>
      <c r="O29" s="62"/>
      <c r="P29" s="62"/>
      <c r="Q29" s="62"/>
      <c r="R29" s="63"/>
      <c r="S29" s="47"/>
      <c r="T29" s="1220"/>
      <c r="U29" s="1221"/>
      <c r="V29" s="1221"/>
      <c r="W29" s="1222"/>
      <c r="X29" s="62"/>
      <c r="Y29" s="62"/>
      <c r="Z29" s="62"/>
      <c r="AA29" s="63"/>
      <c r="AB29" s="1"/>
      <c r="AC29" s="60"/>
      <c r="AD29" s="60"/>
      <c r="AE29" s="60"/>
      <c r="AF29" s="60"/>
      <c r="AG29" s="283"/>
      <c r="AH29" s="260"/>
      <c r="AI29" s="260"/>
      <c r="AJ29" s="62"/>
    </row>
    <row r="30" spans="1:36" ht="23.25" x14ac:dyDescent="0.35">
      <c r="A30" s="395"/>
      <c r="B30" s="1239"/>
      <c r="C30" s="1240"/>
      <c r="D30" s="1240"/>
      <c r="E30" s="1241"/>
      <c r="F30" s="734"/>
      <c r="G30" s="62"/>
      <c r="H30" s="62"/>
      <c r="I30" s="63"/>
      <c r="J30" s="38"/>
      <c r="K30" s="1242"/>
      <c r="L30" s="1242"/>
      <c r="M30" s="1242"/>
      <c r="N30" s="1243"/>
      <c r="O30" s="1236"/>
      <c r="P30" s="1236"/>
      <c r="Q30" s="1236"/>
      <c r="R30" s="1237"/>
      <c r="S30" s="38"/>
      <c r="T30" s="1220"/>
      <c r="U30" s="1221"/>
      <c r="V30" s="1221"/>
      <c r="W30" s="1222"/>
      <c r="X30" s="1278"/>
      <c r="Y30" s="1236"/>
      <c r="Z30" s="1236"/>
      <c r="AA30" s="1237"/>
      <c r="AB30" s="303"/>
      <c r="AC30" s="1279"/>
      <c r="AD30" s="1279"/>
      <c r="AE30" s="1279"/>
      <c r="AF30" s="1279"/>
      <c r="AG30" s="283"/>
      <c r="AH30" s="260"/>
      <c r="AI30" s="260"/>
      <c r="AJ30" s="62"/>
    </row>
    <row r="31" spans="1:36" s="26" customFormat="1" ht="19.5" customHeight="1" x14ac:dyDescent="0.3">
      <c r="A31" s="35"/>
      <c r="E31" s="34"/>
      <c r="F31" s="155"/>
      <c r="I31" s="34"/>
      <c r="J31" s="35"/>
      <c r="N31" s="34"/>
      <c r="R31" s="34"/>
      <c r="S31" s="35"/>
      <c r="W31" s="34"/>
      <c r="AA31" s="34"/>
      <c r="AB31" s="147"/>
      <c r="AC31" s="1279"/>
      <c r="AD31" s="1279"/>
      <c r="AE31" s="1279"/>
      <c r="AF31" s="1279"/>
      <c r="AG31" s="18"/>
      <c r="AH31" s="147"/>
      <c r="AI31" s="147"/>
      <c r="AJ31" s="147"/>
    </row>
    <row r="32" spans="1:36" s="26" customFormat="1" ht="19.5" customHeight="1" x14ac:dyDescent="0.3">
      <c r="A32" s="36"/>
      <c r="B32" s="33"/>
      <c r="C32" s="31"/>
      <c r="D32" s="31"/>
      <c r="E32" s="32"/>
      <c r="F32" s="156"/>
      <c r="G32" s="31"/>
      <c r="H32" s="31"/>
      <c r="I32" s="32"/>
      <c r="J32" s="36"/>
      <c r="K32" s="33"/>
      <c r="L32" s="31"/>
      <c r="M32" s="31"/>
      <c r="N32" s="32"/>
      <c r="O32" s="31"/>
      <c r="P32" s="31"/>
      <c r="Q32" s="31"/>
      <c r="R32" s="32"/>
      <c r="S32" s="36"/>
      <c r="T32" s="33"/>
      <c r="U32" s="31"/>
      <c r="V32" s="31"/>
      <c r="W32" s="32"/>
      <c r="X32" s="31"/>
      <c r="Y32" s="31"/>
      <c r="Z32" s="31"/>
      <c r="AA32" s="32"/>
      <c r="AB32" s="303"/>
      <c r="AC32" s="726"/>
      <c r="AD32" s="726"/>
      <c r="AE32" s="726"/>
      <c r="AF32" s="726"/>
      <c r="AG32" s="728"/>
      <c r="AH32" s="726"/>
      <c r="AI32" s="726"/>
      <c r="AJ32" s="726"/>
    </row>
    <row r="33" spans="1:27" ht="35.25" customHeight="1" x14ac:dyDescent="0.25">
      <c r="A33" s="1140"/>
      <c r="B33" s="1141"/>
      <c r="C33" s="1142"/>
      <c r="D33" s="1132"/>
      <c r="E33" s="1133"/>
      <c r="F33" s="1134"/>
      <c r="G33" s="23"/>
      <c r="H33" s="1149"/>
      <c r="I33" s="1150"/>
      <c r="J33" s="1140"/>
      <c r="K33" s="1141"/>
      <c r="L33" s="1142"/>
      <c r="M33" s="1132"/>
      <c r="N33" s="1133"/>
      <c r="O33" s="1134"/>
      <c r="P33" s="23"/>
      <c r="Q33" s="1149"/>
      <c r="R33" s="1150"/>
      <c r="S33" s="1140"/>
      <c r="T33" s="1141"/>
      <c r="U33" s="1142"/>
      <c r="V33" s="1190"/>
      <c r="W33" s="1191"/>
      <c r="X33" s="816"/>
      <c r="Y33" s="23"/>
      <c r="Z33" s="1149"/>
      <c r="AA33" s="1150"/>
    </row>
    <row r="34" spans="1:27" ht="35.25" customHeight="1" x14ac:dyDescent="0.25">
      <c r="A34" s="1143"/>
      <c r="B34" s="1144"/>
      <c r="C34" s="1145"/>
      <c r="D34" s="1135"/>
      <c r="E34" s="1136"/>
      <c r="F34" s="1137"/>
      <c r="G34" s="23"/>
      <c r="H34" s="1153"/>
      <c r="I34" s="1154"/>
      <c r="J34" s="1143"/>
      <c r="K34" s="1144"/>
      <c r="L34" s="1145"/>
      <c r="M34" s="1135"/>
      <c r="N34" s="1136"/>
      <c r="O34" s="1137"/>
      <c r="P34" s="23"/>
      <c r="Q34" s="1280"/>
      <c r="R34" s="1281"/>
      <c r="S34" s="1143"/>
      <c r="T34" s="1144"/>
      <c r="U34" s="1145"/>
      <c r="V34" s="1192"/>
      <c r="W34" s="1193"/>
      <c r="X34" s="1194"/>
      <c r="Y34" s="23"/>
      <c r="Z34" s="1280"/>
      <c r="AA34" s="1281"/>
    </row>
    <row r="35" spans="1:27" ht="17.45" customHeight="1" x14ac:dyDescent="0.25">
      <c r="A35" s="1143"/>
      <c r="B35" s="1144"/>
      <c r="C35" s="1145"/>
      <c r="D35" s="1135"/>
      <c r="E35" s="1136"/>
      <c r="F35" s="1137"/>
      <c r="G35" s="25"/>
      <c r="H35" s="1157"/>
      <c r="I35" s="1158"/>
      <c r="J35" s="1143"/>
      <c r="K35" s="1144"/>
      <c r="L35" s="1145"/>
      <c r="M35" s="1135"/>
      <c r="N35" s="1136"/>
      <c r="O35" s="1137"/>
      <c r="P35" s="25"/>
      <c r="Q35" s="1157"/>
      <c r="R35" s="1158"/>
      <c r="S35" s="1143"/>
      <c r="T35" s="1144"/>
      <c r="U35" s="1145"/>
      <c r="V35" s="1192"/>
      <c r="W35" s="1193"/>
      <c r="X35" s="1194"/>
      <c r="Y35" s="25"/>
      <c r="Z35" s="1248"/>
      <c r="AA35" s="1249"/>
    </row>
    <row r="36" spans="1:27" ht="22.5" customHeight="1" x14ac:dyDescent="0.25">
      <c r="A36" s="1146"/>
      <c r="B36" s="1147"/>
      <c r="C36" s="1148"/>
      <c r="D36" s="1179"/>
      <c r="E36" s="1180"/>
      <c r="F36" s="1180"/>
      <c r="G36" s="1170"/>
      <c r="H36" s="1171"/>
      <c r="I36" s="1172"/>
      <c r="J36" s="1146"/>
      <c r="K36" s="1147"/>
      <c r="L36" s="1148"/>
      <c r="M36" s="1179"/>
      <c r="N36" s="1180"/>
      <c r="O36" s="1180"/>
      <c r="P36" s="1181"/>
      <c r="Q36" s="1182"/>
      <c r="R36" s="1183"/>
      <c r="S36" s="1146"/>
      <c r="T36" s="1147"/>
      <c r="U36" s="1148"/>
      <c r="V36" s="1179"/>
      <c r="W36" s="1180"/>
      <c r="X36" s="1282"/>
      <c r="Y36" s="1181"/>
      <c r="Z36" s="1182"/>
      <c r="AA36" s="1183"/>
    </row>
    <row r="37" spans="1:27" ht="15" customHeight="1" x14ac:dyDescent="0.25">
      <c r="A37" s="321"/>
      <c r="B37" s="320"/>
      <c r="C37" s="320"/>
      <c r="D37" s="320"/>
      <c r="E37" s="320"/>
      <c r="F37" s="320"/>
      <c r="G37" s="1173"/>
      <c r="H37" s="1174"/>
      <c r="I37" s="1175"/>
      <c r="J37" s="321"/>
      <c r="K37" s="320"/>
      <c r="L37" s="320"/>
      <c r="M37" s="320"/>
      <c r="N37" s="320"/>
      <c r="O37" s="320"/>
      <c r="P37" s="1184"/>
      <c r="Q37" s="1185"/>
      <c r="R37" s="1186"/>
      <c r="S37" s="321"/>
      <c r="T37" s="320"/>
      <c r="U37" s="320"/>
      <c r="V37" s="320"/>
      <c r="W37" s="320"/>
      <c r="X37" s="398"/>
      <c r="Y37" s="1184"/>
      <c r="Z37" s="1185"/>
      <c r="AA37" s="1186"/>
    </row>
    <row r="38" spans="1:27" ht="23.25" customHeight="1" x14ac:dyDescent="0.25">
      <c r="A38" s="1283"/>
      <c r="B38" s="1284"/>
      <c r="C38" s="1284"/>
      <c r="D38" s="1284"/>
      <c r="E38" s="1285"/>
      <c r="F38" s="322"/>
      <c r="G38" s="1176"/>
      <c r="H38" s="1177"/>
      <c r="I38" s="1178"/>
      <c r="J38" s="1164"/>
      <c r="K38" s="1165"/>
      <c r="L38" s="1165"/>
      <c r="M38" s="1165"/>
      <c r="N38" s="1165"/>
      <c r="O38" s="396"/>
      <c r="P38" s="1187"/>
      <c r="Q38" s="1188"/>
      <c r="R38" s="1189"/>
      <c r="S38" s="1283"/>
      <c r="T38" s="1284"/>
      <c r="U38" s="1284"/>
      <c r="V38" s="1284"/>
      <c r="W38" s="1284"/>
      <c r="X38" s="343"/>
      <c r="Y38" s="1187"/>
      <c r="Z38" s="1188"/>
      <c r="AA38" s="1189"/>
    </row>
    <row r="39" spans="1:27" ht="40.5" customHeight="1" x14ac:dyDescent="0.25">
      <c r="A39" s="1202"/>
      <c r="B39" s="1203"/>
      <c r="C39" s="1203"/>
      <c r="D39" s="1203"/>
      <c r="E39" s="1203"/>
      <c r="F39" s="1203"/>
      <c r="G39" s="1203"/>
      <c r="H39" s="1203"/>
      <c r="I39" s="1204"/>
      <c r="J39" s="1253"/>
      <c r="K39" s="1254"/>
      <c r="L39" s="1254"/>
      <c r="M39" s="1254"/>
      <c r="N39" s="1254"/>
      <c r="O39" s="1254"/>
      <c r="P39" s="1254"/>
      <c r="Q39" s="1254"/>
      <c r="R39" s="1255"/>
      <c r="S39" s="1202"/>
      <c r="T39" s="1203"/>
      <c r="U39" s="1203"/>
      <c r="V39" s="1203"/>
      <c r="W39" s="1203"/>
      <c r="X39" s="1205"/>
      <c r="Y39" s="1203"/>
      <c r="Z39" s="1203"/>
      <c r="AA39" s="1204"/>
    </row>
    <row r="40" spans="1:27" ht="30" customHeight="1" x14ac:dyDescent="0.25">
      <c r="A40" s="24"/>
      <c r="B40" s="1210"/>
      <c r="C40" s="1206"/>
      <c r="D40" s="1206"/>
      <c r="E40" s="1207"/>
      <c r="F40" s="1270"/>
      <c r="G40" s="1271"/>
      <c r="H40" s="1271"/>
      <c r="I40" s="1272"/>
      <c r="J40" s="24"/>
      <c r="K40" s="1210"/>
      <c r="L40" s="1206"/>
      <c r="M40" s="1206"/>
      <c r="N40" s="1207"/>
      <c r="O40" s="1286"/>
      <c r="P40" s="1287"/>
      <c r="Q40" s="1287"/>
      <c r="R40" s="1288"/>
      <c r="S40" s="24"/>
      <c r="T40" s="1210"/>
      <c r="U40" s="1206"/>
      <c r="V40" s="1206"/>
      <c r="W40" s="1207"/>
      <c r="X40" s="1208"/>
      <c r="Y40" s="1208"/>
      <c r="Z40" s="1208"/>
      <c r="AA40" s="1209"/>
    </row>
    <row r="41" spans="1:27" ht="19.5" customHeight="1" x14ac:dyDescent="0.35">
      <c r="A41" s="37"/>
      <c r="B41" s="1213"/>
      <c r="C41" s="1214"/>
      <c r="D41" s="1214"/>
      <c r="E41" s="1215"/>
      <c r="F41" s="734"/>
      <c r="G41" s="728"/>
      <c r="H41" s="728"/>
      <c r="I41" s="729"/>
      <c r="J41" s="151"/>
      <c r="K41" s="1213"/>
      <c r="L41" s="1214"/>
      <c r="M41" s="1214"/>
      <c r="N41" s="1214"/>
      <c r="O41" s="1216"/>
      <c r="P41" s="1217"/>
      <c r="Q41" s="1217"/>
      <c r="R41" s="1218"/>
      <c r="S41" s="151"/>
      <c r="T41" s="1213"/>
      <c r="U41" s="1214"/>
      <c r="V41" s="1214"/>
      <c r="W41" s="1215"/>
      <c r="X41" s="1216"/>
      <c r="Y41" s="1217"/>
      <c r="Z41" s="1217"/>
      <c r="AA41" s="1218"/>
    </row>
    <row r="42" spans="1:27" ht="17.45" customHeight="1" x14ac:dyDescent="0.3">
      <c r="A42" s="27"/>
      <c r="B42" s="1220"/>
      <c r="C42" s="1221"/>
      <c r="D42" s="1221"/>
      <c r="E42" s="1222"/>
      <c r="F42" s="734"/>
      <c r="G42" s="728"/>
      <c r="H42" s="737"/>
      <c r="I42" s="738"/>
      <c r="J42" s="47"/>
      <c r="K42" s="1220"/>
      <c r="L42" s="1221"/>
      <c r="M42" s="1221"/>
      <c r="N42" s="1221"/>
      <c r="O42" s="1225"/>
      <c r="P42" s="1226"/>
      <c r="Q42" s="1226"/>
      <c r="R42" s="1227"/>
      <c r="S42" s="47"/>
      <c r="T42" s="1220"/>
      <c r="U42" s="1221"/>
      <c r="V42" s="1221"/>
      <c r="W42" s="1222"/>
      <c r="X42" s="1216"/>
      <c r="Y42" s="1217"/>
      <c r="Z42" s="1217"/>
      <c r="AA42" s="1218"/>
    </row>
    <row r="43" spans="1:27" ht="17.45" customHeight="1" x14ac:dyDescent="0.3">
      <c r="A43" s="27"/>
      <c r="B43" s="1220"/>
      <c r="C43" s="1221"/>
      <c r="D43" s="1221"/>
      <c r="E43" s="1222"/>
      <c r="F43" s="734"/>
      <c r="G43" s="728"/>
      <c r="H43" s="728"/>
      <c r="I43" s="729"/>
      <c r="J43" s="47"/>
      <c r="K43" s="1220"/>
      <c r="L43" s="1221"/>
      <c r="M43" s="1221"/>
      <c r="N43" s="1221"/>
      <c r="O43" s="1225"/>
      <c r="P43" s="1226"/>
      <c r="Q43" s="1226"/>
      <c r="R43" s="1227"/>
      <c r="S43" s="47"/>
      <c r="T43" s="1220"/>
      <c r="U43" s="1221"/>
      <c r="V43" s="1221"/>
      <c r="W43" s="1222"/>
      <c r="X43" s="1216"/>
      <c r="Y43" s="1217"/>
      <c r="Z43" s="1217"/>
      <c r="AA43" s="1218"/>
    </row>
    <row r="44" spans="1:27" ht="18.75" customHeight="1" x14ac:dyDescent="0.3">
      <c r="A44" s="47"/>
      <c r="B44" s="1221"/>
      <c r="C44" s="1221"/>
      <c r="D44" s="1221"/>
      <c r="E44" s="1222"/>
      <c r="F44" s="694"/>
      <c r="G44" s="1235"/>
      <c r="H44" s="1235"/>
      <c r="I44" s="729"/>
      <c r="J44" s="47"/>
      <c r="K44" s="60"/>
      <c r="L44" s="60"/>
      <c r="M44" s="60"/>
      <c r="N44" s="60"/>
      <c r="O44" s="1278"/>
      <c r="P44" s="1236"/>
      <c r="Q44" s="1236"/>
      <c r="R44" s="1237"/>
      <c r="S44" s="47"/>
      <c r="T44" s="1220"/>
      <c r="U44" s="1221"/>
      <c r="V44" s="1221"/>
      <c r="W44" s="1222"/>
      <c r="X44" s="1236"/>
      <c r="Y44" s="1236"/>
      <c r="Z44" s="1236"/>
      <c r="AA44" s="1237"/>
    </row>
    <row r="45" spans="1:27" ht="18.75" customHeight="1" x14ac:dyDescent="0.3">
      <c r="A45" s="38"/>
      <c r="B45" s="1240"/>
      <c r="C45" s="1240"/>
      <c r="D45" s="1240"/>
      <c r="E45" s="1241"/>
      <c r="F45" s="734"/>
      <c r="G45" s="62"/>
      <c r="H45" s="62"/>
      <c r="I45" s="63"/>
      <c r="J45" s="48"/>
      <c r="K45" s="1242"/>
      <c r="L45" s="1242"/>
      <c r="M45" s="1242"/>
      <c r="N45" s="1242"/>
      <c r="O45" s="1278"/>
      <c r="P45" s="1236"/>
      <c r="Q45" s="1236"/>
      <c r="R45" s="1237"/>
      <c r="S45" s="48"/>
      <c r="T45" s="1220"/>
      <c r="U45" s="1221"/>
      <c r="V45" s="1221"/>
      <c r="W45" s="1222"/>
      <c r="X45" s="1236"/>
      <c r="Y45" s="1236"/>
      <c r="Z45" s="1236"/>
      <c r="AA45" s="1237"/>
    </row>
    <row r="46" spans="1:27" s="26" customFormat="1" ht="19.5" customHeight="1" x14ac:dyDescent="0.3">
      <c r="A46" s="35"/>
      <c r="E46" s="34"/>
      <c r="F46" s="155"/>
      <c r="I46" s="34"/>
      <c r="J46" s="35"/>
      <c r="N46" s="147"/>
      <c r="O46" s="149"/>
      <c r="P46" s="147"/>
      <c r="Q46" s="147"/>
      <c r="R46" s="34"/>
      <c r="S46" s="35"/>
      <c r="W46" s="34"/>
      <c r="AA46" s="34"/>
    </row>
    <row r="47" spans="1:27" s="58" customFormat="1" ht="19.5" customHeight="1" x14ac:dyDescent="0.3">
      <c r="A47" s="54"/>
      <c r="B47" s="55"/>
      <c r="C47" s="56"/>
      <c r="D47" s="56"/>
      <c r="E47" s="57"/>
      <c r="F47" s="157"/>
      <c r="G47" s="56"/>
      <c r="H47" s="56"/>
      <c r="I47" s="57"/>
      <c r="J47" s="36"/>
      <c r="K47" s="33"/>
      <c r="L47" s="31"/>
      <c r="M47" s="31"/>
      <c r="N47" s="31"/>
      <c r="O47" s="33"/>
      <c r="P47" s="31"/>
      <c r="Q47" s="31"/>
      <c r="R47" s="32"/>
      <c r="S47" s="36"/>
      <c r="T47" s="33"/>
      <c r="U47" s="31"/>
      <c r="V47" s="31"/>
      <c r="W47" s="32"/>
      <c r="X47" s="31"/>
      <c r="Y47" s="31"/>
      <c r="Z47" s="31"/>
      <c r="AA47" s="32"/>
    </row>
    <row r="48" spans="1:27" s="59" customFormat="1" ht="8.25" customHeight="1" x14ac:dyDescent="0.25">
      <c r="F48" s="158"/>
      <c r="J48" s="77"/>
      <c r="K48" s="77"/>
      <c r="L48" s="77"/>
      <c r="M48" s="77"/>
      <c r="N48" s="77"/>
      <c r="O48" s="77"/>
      <c r="P48" s="77"/>
      <c r="Q48" s="77"/>
      <c r="R48" s="77"/>
      <c r="S48" s="77"/>
      <c r="T48" s="77"/>
      <c r="U48" s="77"/>
      <c r="V48" s="77"/>
      <c r="W48" s="77"/>
      <c r="X48" s="77"/>
      <c r="Y48" s="77"/>
      <c r="Z48" s="77"/>
      <c r="AA48" s="77"/>
    </row>
    <row r="49" spans="1:27" ht="18" customHeight="1" x14ac:dyDescent="0.25">
      <c r="A49" s="18"/>
      <c r="B49" s="18"/>
      <c r="C49" s="18"/>
      <c r="D49" s="28"/>
      <c r="E49" s="28"/>
      <c r="F49" s="154"/>
      <c r="G49" s="29"/>
      <c r="H49" s="29"/>
      <c r="I49" s="29"/>
      <c r="J49" s="18"/>
      <c r="K49" s="18"/>
      <c r="L49" s="18"/>
      <c r="M49" s="28"/>
      <c r="N49" s="28"/>
      <c r="O49" s="28"/>
      <c r="P49" s="29"/>
      <c r="Q49" s="29"/>
      <c r="R49" s="29"/>
      <c r="S49" s="18"/>
      <c r="T49" s="18"/>
      <c r="U49" s="18"/>
      <c r="V49" s="28"/>
      <c r="W49" s="28"/>
      <c r="X49" s="28"/>
      <c r="Y49" s="29"/>
      <c r="Z49" s="29"/>
      <c r="AA49" s="29"/>
    </row>
    <row r="50" spans="1:27" ht="35.25" customHeight="1" x14ac:dyDescent="0.25">
      <c r="A50" s="1140"/>
      <c r="B50" s="1141"/>
      <c r="C50" s="1142"/>
      <c r="D50" s="1132"/>
      <c r="E50" s="1133"/>
      <c r="F50" s="1134"/>
      <c r="G50" s="23"/>
      <c r="H50" s="1149"/>
      <c r="I50" s="1150"/>
      <c r="J50" s="1140"/>
      <c r="K50" s="1141"/>
      <c r="L50" s="1142"/>
      <c r="M50" s="1132"/>
      <c r="N50" s="1133"/>
      <c r="O50" s="1134"/>
      <c r="P50" s="23"/>
      <c r="Q50" s="1149"/>
      <c r="R50" s="1150"/>
      <c r="S50" s="1140"/>
      <c r="T50" s="1141"/>
      <c r="U50" s="1142"/>
      <c r="V50" s="1190"/>
      <c r="W50" s="1191"/>
      <c r="X50" s="816"/>
      <c r="Y50" s="23"/>
      <c r="Z50" s="1149"/>
      <c r="AA50" s="1150"/>
    </row>
    <row r="51" spans="1:27" ht="35.25" customHeight="1" x14ac:dyDescent="0.25">
      <c r="A51" s="1143"/>
      <c r="B51" s="1144"/>
      <c r="C51" s="1145"/>
      <c r="D51" s="1135"/>
      <c r="E51" s="1136"/>
      <c r="F51" s="1137"/>
      <c r="G51" s="23"/>
      <c r="H51" s="1153"/>
      <c r="I51" s="1154"/>
      <c r="J51" s="1143"/>
      <c r="K51" s="1144"/>
      <c r="L51" s="1145"/>
      <c r="M51" s="1135"/>
      <c r="N51" s="1136"/>
      <c r="O51" s="1137"/>
      <c r="P51" s="23"/>
      <c r="Q51" s="1280"/>
      <c r="R51" s="1281"/>
      <c r="S51" s="1143"/>
      <c r="T51" s="1144"/>
      <c r="U51" s="1145"/>
      <c r="V51" s="1192"/>
      <c r="W51" s="1193"/>
      <c r="X51" s="1194"/>
      <c r="Y51" s="23"/>
      <c r="Z51" s="1280"/>
      <c r="AA51" s="1281"/>
    </row>
    <row r="52" spans="1:27" ht="17.45" customHeight="1" x14ac:dyDescent="0.25">
      <c r="A52" s="1143"/>
      <c r="B52" s="1144"/>
      <c r="C52" s="1145"/>
      <c r="D52" s="1135"/>
      <c r="E52" s="1136"/>
      <c r="F52" s="1137"/>
      <c r="G52" s="25"/>
      <c r="H52" s="1157"/>
      <c r="I52" s="1158"/>
      <c r="J52" s="1143"/>
      <c r="K52" s="1144"/>
      <c r="L52" s="1145"/>
      <c r="M52" s="1135"/>
      <c r="N52" s="1136"/>
      <c r="O52" s="1137"/>
      <c r="P52" s="25"/>
      <c r="Q52" s="1157"/>
      <c r="R52" s="1158"/>
      <c r="S52" s="1143"/>
      <c r="T52" s="1144"/>
      <c r="U52" s="1145"/>
      <c r="V52" s="1192"/>
      <c r="W52" s="1193"/>
      <c r="X52" s="1193"/>
      <c r="Y52" s="272"/>
      <c r="Z52" s="1197"/>
      <c r="AA52" s="1198"/>
    </row>
    <row r="53" spans="1:27" ht="22.5" customHeight="1" x14ac:dyDescent="0.25">
      <c r="A53" s="1146"/>
      <c r="B53" s="1147"/>
      <c r="C53" s="1148"/>
      <c r="D53" s="1179"/>
      <c r="E53" s="1180"/>
      <c r="F53" s="1180"/>
      <c r="G53" s="1170"/>
      <c r="H53" s="1171"/>
      <c r="I53" s="1172"/>
      <c r="J53" s="1146"/>
      <c r="K53" s="1147"/>
      <c r="L53" s="1148"/>
      <c r="M53" s="1179"/>
      <c r="N53" s="1180"/>
      <c r="O53" s="1289"/>
      <c r="P53" s="1181"/>
      <c r="Q53" s="1182"/>
      <c r="R53" s="1183"/>
      <c r="S53" s="1147"/>
      <c r="T53" s="1147"/>
      <c r="U53" s="1148"/>
      <c r="V53" s="1179"/>
      <c r="W53" s="1180"/>
      <c r="X53" s="1180"/>
      <c r="Y53" s="1184"/>
      <c r="Z53" s="1185"/>
      <c r="AA53" s="1186"/>
    </row>
    <row r="54" spans="1:27" ht="15" customHeight="1" x14ac:dyDescent="0.25">
      <c r="A54" s="321"/>
      <c r="B54" s="320"/>
      <c r="C54" s="320"/>
      <c r="D54" s="320"/>
      <c r="E54" s="320"/>
      <c r="F54" s="320"/>
      <c r="G54" s="1173"/>
      <c r="H54" s="1174"/>
      <c r="I54" s="1175"/>
      <c r="J54" s="321"/>
      <c r="K54" s="320"/>
      <c r="L54" s="320"/>
      <c r="M54" s="320"/>
      <c r="N54" s="320"/>
      <c r="O54" s="398"/>
      <c r="P54" s="1184"/>
      <c r="Q54" s="1185"/>
      <c r="R54" s="1186"/>
      <c r="S54" s="320"/>
      <c r="T54" s="320"/>
      <c r="U54" s="320"/>
      <c r="V54" s="320"/>
      <c r="W54" s="320"/>
      <c r="X54" s="320"/>
      <c r="Y54" s="1184"/>
      <c r="Z54" s="1185"/>
      <c r="AA54" s="1186"/>
    </row>
    <row r="55" spans="1:27" ht="23.25" customHeight="1" x14ac:dyDescent="0.25">
      <c r="A55" s="1283"/>
      <c r="B55" s="1284"/>
      <c r="C55" s="1284"/>
      <c r="D55" s="1284"/>
      <c r="E55" s="1285"/>
      <c r="F55" s="322"/>
      <c r="G55" s="1176"/>
      <c r="H55" s="1177"/>
      <c r="I55" s="1178"/>
      <c r="J55" s="1164"/>
      <c r="K55" s="1165"/>
      <c r="L55" s="1165"/>
      <c r="M55" s="1165"/>
      <c r="N55" s="1165"/>
      <c r="O55" s="397"/>
      <c r="P55" s="1187"/>
      <c r="Q55" s="1188"/>
      <c r="R55" s="1189"/>
      <c r="S55" s="1165"/>
      <c r="T55" s="1165"/>
      <c r="U55" s="1165"/>
      <c r="V55" s="1165"/>
      <c r="W55" s="1165"/>
      <c r="Y55" s="1187"/>
      <c r="Z55" s="1188"/>
      <c r="AA55" s="1189"/>
    </row>
    <row r="56" spans="1:27" ht="40.5" customHeight="1" x14ac:dyDescent="0.25">
      <c r="A56" s="1202"/>
      <c r="B56" s="1203"/>
      <c r="C56" s="1203"/>
      <c r="D56" s="1203"/>
      <c r="E56" s="1203"/>
      <c r="F56" s="1203"/>
      <c r="G56" s="1203"/>
      <c r="H56" s="1203"/>
      <c r="I56" s="1204"/>
      <c r="J56" s="1202"/>
      <c r="K56" s="1203"/>
      <c r="L56" s="1203"/>
      <c r="M56" s="1203"/>
      <c r="N56" s="1203"/>
      <c r="O56" s="1203"/>
      <c r="P56" s="1203"/>
      <c r="Q56" s="1203"/>
      <c r="R56" s="1204"/>
      <c r="S56" s="1202"/>
      <c r="T56" s="1203"/>
      <c r="U56" s="1203"/>
      <c r="V56" s="1203"/>
      <c r="W56" s="1203"/>
      <c r="X56" s="1203"/>
      <c r="Y56" s="1203"/>
      <c r="Z56" s="1203"/>
      <c r="AA56" s="1204"/>
    </row>
    <row r="57" spans="1:27" ht="30" customHeight="1" x14ac:dyDescent="0.25">
      <c r="A57" s="24"/>
      <c r="B57" s="1210"/>
      <c r="C57" s="1206"/>
      <c r="D57" s="1206"/>
      <c r="E57" s="1207"/>
      <c r="F57" s="1206"/>
      <c r="G57" s="1206"/>
      <c r="H57" s="1206"/>
      <c r="I57" s="1207"/>
      <c r="J57" s="24"/>
      <c r="K57" s="1210"/>
      <c r="L57" s="1206"/>
      <c r="M57" s="1206"/>
      <c r="N57" s="1207"/>
      <c r="O57" s="1206"/>
      <c r="P57" s="1206"/>
      <c r="Q57" s="1206"/>
      <c r="R57" s="1207"/>
      <c r="S57" s="24"/>
      <c r="T57" s="1210"/>
      <c r="U57" s="1206"/>
      <c r="V57" s="1206"/>
      <c r="W57" s="1207"/>
      <c r="X57" s="1206"/>
      <c r="Y57" s="1206"/>
      <c r="Z57" s="1206"/>
      <c r="AA57" s="1207"/>
    </row>
    <row r="58" spans="1:27" ht="19.5" customHeight="1" x14ac:dyDescent="0.35">
      <c r="A58" s="37"/>
      <c r="B58" s="1213"/>
      <c r="C58" s="1214"/>
      <c r="D58" s="1214"/>
      <c r="E58" s="1215"/>
      <c r="F58" s="732"/>
      <c r="G58" s="141"/>
      <c r="H58" s="141"/>
      <c r="I58" s="142"/>
      <c r="J58" s="151"/>
      <c r="K58" s="1213"/>
      <c r="L58" s="1214"/>
      <c r="M58" s="1214"/>
      <c r="N58" s="1215"/>
      <c r="O58" s="1216"/>
      <c r="P58" s="1217"/>
      <c r="Q58" s="1217"/>
      <c r="R58" s="1218"/>
      <c r="S58" s="37"/>
      <c r="T58" s="1213"/>
      <c r="U58" s="1214"/>
      <c r="V58" s="1214"/>
      <c r="W58" s="1215"/>
      <c r="X58" s="1216"/>
      <c r="Y58" s="1217"/>
      <c r="Z58" s="1217"/>
      <c r="AA58" s="1218"/>
    </row>
    <row r="59" spans="1:27" ht="17.45" customHeight="1" x14ac:dyDescent="0.3">
      <c r="A59" s="27"/>
      <c r="B59" s="1220"/>
      <c r="C59" s="1221"/>
      <c r="D59" s="1221"/>
      <c r="E59" s="1222"/>
      <c r="F59" s="734"/>
      <c r="G59" s="728"/>
      <c r="H59" s="737"/>
      <c r="I59" s="738"/>
      <c r="J59" s="47"/>
      <c r="K59" s="1220"/>
      <c r="L59" s="1221"/>
      <c r="M59" s="1221"/>
      <c r="N59" s="1222"/>
      <c r="O59" s="1225"/>
      <c r="P59" s="1226"/>
      <c r="Q59" s="1226"/>
      <c r="R59" s="1227"/>
      <c r="S59" s="27"/>
      <c r="T59" s="1220"/>
      <c r="U59" s="1221"/>
      <c r="V59" s="1221"/>
      <c r="W59" s="1222"/>
      <c r="X59" s="1216"/>
      <c r="Y59" s="1217"/>
      <c r="Z59" s="1217"/>
      <c r="AA59" s="1218"/>
    </row>
    <row r="60" spans="1:27" ht="17.45" customHeight="1" x14ac:dyDescent="0.3">
      <c r="A60" s="47"/>
      <c r="B60" s="1221"/>
      <c r="C60" s="1221"/>
      <c r="D60" s="1221"/>
      <c r="E60" s="1222"/>
      <c r="F60" s="734"/>
      <c r="G60" s="728"/>
      <c r="H60" s="728"/>
      <c r="I60" s="729"/>
      <c r="J60" s="47"/>
      <c r="K60" s="1220"/>
      <c r="L60" s="1221"/>
      <c r="M60" s="1221"/>
      <c r="N60" s="1222"/>
      <c r="O60" s="1225"/>
      <c r="P60" s="1226"/>
      <c r="Q60" s="1226"/>
      <c r="R60" s="1227"/>
      <c r="S60" s="27"/>
      <c r="T60" s="1220"/>
      <c r="U60" s="1221"/>
      <c r="V60" s="1221"/>
      <c r="W60" s="1222"/>
      <c r="X60" s="1216"/>
      <c r="Y60" s="1217"/>
      <c r="Z60" s="1217"/>
      <c r="AA60" s="1218"/>
    </row>
    <row r="61" spans="1:27" ht="18.75" customHeight="1" x14ac:dyDescent="0.3">
      <c r="A61" s="47"/>
      <c r="B61" s="1221"/>
      <c r="C61" s="1221"/>
      <c r="D61" s="1221"/>
      <c r="E61" s="1222"/>
      <c r="F61" s="734"/>
      <c r="G61" s="728"/>
      <c r="H61" s="728"/>
      <c r="I61" s="729"/>
      <c r="J61" s="47"/>
      <c r="K61" s="60"/>
      <c r="L61" s="60"/>
      <c r="M61" s="60"/>
      <c r="N61" s="61"/>
      <c r="O61" s="62"/>
      <c r="P61" s="62"/>
      <c r="Q61" s="62"/>
      <c r="R61" s="63"/>
      <c r="S61" s="47"/>
      <c r="T61" s="1220"/>
      <c r="U61" s="1221"/>
      <c r="V61" s="1221"/>
      <c r="W61" s="1222"/>
      <c r="X61" s="62"/>
      <c r="Y61" s="62"/>
      <c r="Z61" s="62"/>
      <c r="AA61" s="63"/>
    </row>
    <row r="62" spans="1:27" ht="18.75" customHeight="1" x14ac:dyDescent="0.3">
      <c r="A62" s="38"/>
      <c r="B62" s="1240"/>
      <c r="C62" s="1240"/>
      <c r="D62" s="1240"/>
      <c r="E62" s="1241"/>
      <c r="F62" s="734"/>
      <c r="G62" s="62"/>
      <c r="H62" s="62"/>
      <c r="I62" s="63"/>
      <c r="J62" s="38"/>
      <c r="K62" s="1242"/>
      <c r="L62" s="1242"/>
      <c r="M62" s="1242"/>
      <c r="N62" s="1243"/>
      <c r="O62" s="1236"/>
      <c r="P62" s="1236"/>
      <c r="Q62" s="1236"/>
      <c r="R62" s="1237"/>
      <c r="S62" s="38"/>
      <c r="T62" s="1220"/>
      <c r="U62" s="1221"/>
      <c r="V62" s="1221"/>
      <c r="W62" s="1222"/>
      <c r="X62" s="1278"/>
      <c r="Y62" s="1236"/>
      <c r="Z62" s="1236"/>
      <c r="AA62" s="1237"/>
    </row>
    <row r="63" spans="1:27" s="26" customFormat="1" ht="19.5" customHeight="1" x14ac:dyDescent="0.3">
      <c r="A63" s="35"/>
      <c r="E63" s="34"/>
      <c r="F63" s="155"/>
      <c r="I63" s="34"/>
      <c r="J63" s="35"/>
      <c r="N63" s="34"/>
      <c r="R63" s="34"/>
      <c r="S63" s="35"/>
      <c r="W63" s="34"/>
      <c r="AA63" s="34"/>
    </row>
    <row r="64" spans="1:27" s="26" customFormat="1" ht="37.5" customHeight="1" x14ac:dyDescent="0.3">
      <c r="A64" s="36"/>
      <c r="B64" s="33"/>
      <c r="C64" s="31"/>
      <c r="D64" s="31"/>
      <c r="E64" s="32"/>
      <c r="F64" s="156"/>
      <c r="G64" s="31"/>
      <c r="H64" s="31"/>
      <c r="I64" s="32"/>
      <c r="J64" s="36"/>
      <c r="K64" s="33"/>
      <c r="L64" s="31"/>
      <c r="M64" s="31"/>
      <c r="N64" s="32"/>
      <c r="O64" s="31"/>
      <c r="P64" s="31"/>
      <c r="Q64" s="31"/>
      <c r="R64" s="32"/>
      <c r="S64" s="36"/>
      <c r="T64" s="33"/>
      <c r="U64" s="31"/>
      <c r="V64" s="31"/>
      <c r="W64" s="32"/>
      <c r="X64" s="31"/>
      <c r="Y64" s="31"/>
      <c r="Z64" s="31"/>
      <c r="AA64" s="32"/>
    </row>
    <row r="65" spans="1:27" ht="26.25" customHeight="1" x14ac:dyDescent="0.25">
      <c r="A65" s="1140"/>
      <c r="B65" s="1141"/>
      <c r="C65" s="1142"/>
      <c r="D65" s="1132"/>
      <c r="E65" s="1133"/>
      <c r="F65" s="1134"/>
      <c r="G65" s="23"/>
      <c r="H65" s="1149"/>
      <c r="I65" s="1150"/>
      <c r="J65" s="1140"/>
      <c r="K65" s="1141"/>
      <c r="L65" s="1142"/>
      <c r="M65" s="1132"/>
      <c r="N65" s="1133"/>
      <c r="O65" s="1134"/>
      <c r="P65" s="23"/>
      <c r="Q65" s="1149"/>
      <c r="R65" s="1150"/>
      <c r="S65" s="1140"/>
      <c r="T65" s="1141"/>
      <c r="U65" s="1142"/>
      <c r="V65" s="1190"/>
      <c r="W65" s="1191"/>
      <c r="X65" s="816"/>
      <c r="Y65" s="23"/>
      <c r="Z65" s="1149"/>
      <c r="AA65" s="1150"/>
    </row>
    <row r="66" spans="1:27" ht="26.25" x14ac:dyDescent="0.25">
      <c r="A66" s="1143"/>
      <c r="B66" s="1144"/>
      <c r="C66" s="1145"/>
      <c r="D66" s="1135"/>
      <c r="E66" s="1136"/>
      <c r="F66" s="1137"/>
      <c r="G66" s="23"/>
      <c r="H66" s="1153"/>
      <c r="I66" s="1154"/>
      <c r="J66" s="1143"/>
      <c r="K66" s="1144"/>
      <c r="L66" s="1145"/>
      <c r="M66" s="1135"/>
      <c r="N66" s="1136"/>
      <c r="O66" s="1137"/>
      <c r="P66" s="735"/>
      <c r="Q66" s="1280"/>
      <c r="R66" s="1281"/>
      <c r="S66" s="1143"/>
      <c r="T66" s="1144"/>
      <c r="U66" s="1145"/>
      <c r="V66" s="1192"/>
      <c r="W66" s="1193"/>
      <c r="X66" s="1194"/>
      <c r="Y66" s="23"/>
      <c r="Z66" s="1280"/>
      <c r="AA66" s="1281"/>
    </row>
    <row r="67" spans="1:27" ht="26.25" x14ac:dyDescent="0.25">
      <c r="A67" s="1143"/>
      <c r="B67" s="1144"/>
      <c r="C67" s="1145"/>
      <c r="D67" s="1135"/>
      <c r="E67" s="1136"/>
      <c r="F67" s="1137"/>
      <c r="G67" s="25"/>
      <c r="H67" s="1157"/>
      <c r="I67" s="1158"/>
      <c r="J67" s="1143"/>
      <c r="K67" s="1144"/>
      <c r="L67" s="1145"/>
      <c r="M67" s="1135"/>
      <c r="N67" s="1136"/>
      <c r="O67" s="1137"/>
      <c r="P67" s="401"/>
      <c r="Q67" s="1157"/>
      <c r="R67" s="1158"/>
      <c r="S67" s="1143"/>
      <c r="T67" s="1144"/>
      <c r="U67" s="1145"/>
      <c r="V67" s="1192"/>
      <c r="W67" s="1193"/>
      <c r="X67" s="1194"/>
      <c r="Y67" s="25"/>
      <c r="Z67" s="1248"/>
      <c r="AA67" s="1249"/>
    </row>
    <row r="68" spans="1:27" ht="31.5" x14ac:dyDescent="0.25">
      <c r="A68" s="1146"/>
      <c r="B68" s="1147"/>
      <c r="C68" s="1148"/>
      <c r="D68" s="1179"/>
      <c r="E68" s="1180"/>
      <c r="F68" s="1180"/>
      <c r="G68" s="1170"/>
      <c r="H68" s="1171"/>
      <c r="I68" s="1172"/>
      <c r="J68" s="1146"/>
      <c r="K68" s="1147"/>
      <c r="L68" s="1148"/>
      <c r="M68" s="1179"/>
      <c r="N68" s="1180"/>
      <c r="O68" s="1289"/>
      <c r="P68" s="1181"/>
      <c r="Q68" s="1182"/>
      <c r="R68" s="1183"/>
      <c r="S68" s="1146"/>
      <c r="T68" s="1147"/>
      <c r="U68" s="1148"/>
      <c r="V68" s="1179"/>
      <c r="W68" s="1180"/>
      <c r="X68" s="1180"/>
      <c r="Y68" s="1181"/>
      <c r="Z68" s="1182"/>
      <c r="AA68" s="1183"/>
    </row>
    <row r="69" spans="1:27" x14ac:dyDescent="0.25">
      <c r="A69" s="321"/>
      <c r="B69" s="320"/>
      <c r="C69" s="320"/>
      <c r="D69" s="320"/>
      <c r="E69" s="320"/>
      <c r="F69" s="320"/>
      <c r="G69" s="1173"/>
      <c r="H69" s="1174"/>
      <c r="I69" s="1175"/>
      <c r="J69" s="321"/>
      <c r="K69" s="320"/>
      <c r="L69" s="320"/>
      <c r="M69" s="320"/>
      <c r="N69" s="320"/>
      <c r="O69" s="398"/>
      <c r="P69" s="1184"/>
      <c r="Q69" s="1185"/>
      <c r="R69" s="1186"/>
      <c r="S69" s="321"/>
      <c r="T69" s="320"/>
      <c r="U69" s="320"/>
      <c r="V69" s="320"/>
      <c r="W69" s="320"/>
      <c r="X69" s="320"/>
      <c r="Y69" s="1184"/>
      <c r="Z69" s="1185"/>
      <c r="AA69" s="1186"/>
    </row>
    <row r="70" spans="1:27" ht="18.75" x14ac:dyDescent="0.25">
      <c r="A70" s="1283"/>
      <c r="B70" s="1284"/>
      <c r="C70" s="1284"/>
      <c r="D70" s="1284"/>
      <c r="E70" s="1285"/>
      <c r="F70" s="322"/>
      <c r="G70" s="1176"/>
      <c r="H70" s="1177"/>
      <c r="I70" s="1178"/>
      <c r="J70" s="1164"/>
      <c r="K70" s="1165"/>
      <c r="L70" s="1165"/>
      <c r="M70" s="1165"/>
      <c r="N70" s="1165"/>
      <c r="O70" s="397"/>
      <c r="P70" s="1187"/>
      <c r="Q70" s="1188"/>
      <c r="R70" s="1189"/>
      <c r="S70" s="1164"/>
      <c r="T70" s="1165"/>
      <c r="U70" s="1165"/>
      <c r="V70" s="1165"/>
      <c r="W70" s="1165"/>
      <c r="X70" s="396"/>
      <c r="Y70" s="1187"/>
      <c r="Z70" s="1188"/>
      <c r="AA70" s="1189"/>
    </row>
    <row r="71" spans="1:27" ht="31.5" x14ac:dyDescent="0.25">
      <c r="A71" s="1202"/>
      <c r="B71" s="1203"/>
      <c r="C71" s="1203"/>
      <c r="D71" s="1203"/>
      <c r="E71" s="1203"/>
      <c r="F71" s="1203"/>
      <c r="G71" s="1203"/>
      <c r="H71" s="1203"/>
      <c r="I71" s="1204"/>
      <c r="J71" s="1202"/>
      <c r="K71" s="1203"/>
      <c r="L71" s="1203"/>
      <c r="M71" s="1203"/>
      <c r="N71" s="1203"/>
      <c r="O71" s="1203"/>
      <c r="P71" s="1203"/>
      <c r="Q71" s="1203"/>
      <c r="R71" s="1204"/>
      <c r="S71" s="1202"/>
      <c r="T71" s="1203"/>
      <c r="U71" s="1203"/>
      <c r="V71" s="1203"/>
      <c r="W71" s="1203"/>
      <c r="X71" s="1203"/>
      <c r="Y71" s="1203"/>
      <c r="Z71" s="1203"/>
      <c r="AA71" s="1204"/>
    </row>
    <row r="72" spans="1:27" ht="23.25" x14ac:dyDescent="0.25">
      <c r="A72" s="24"/>
      <c r="B72" s="1210"/>
      <c r="C72" s="1206"/>
      <c r="D72" s="1206"/>
      <c r="E72" s="1207"/>
      <c r="F72" s="1206"/>
      <c r="G72" s="1206"/>
      <c r="H72" s="1206"/>
      <c r="I72" s="1207"/>
      <c r="J72" s="24"/>
      <c r="K72" s="1210"/>
      <c r="L72" s="1206"/>
      <c r="M72" s="1206"/>
      <c r="N72" s="1207"/>
      <c r="O72" s="1208"/>
      <c r="P72" s="1208"/>
      <c r="Q72" s="1208"/>
      <c r="R72" s="1209"/>
      <c r="S72" s="24"/>
      <c r="T72" s="1210"/>
      <c r="U72" s="1206"/>
      <c r="V72" s="1206"/>
      <c r="W72" s="1207"/>
      <c r="X72" s="1208"/>
      <c r="Y72" s="1208"/>
      <c r="Z72" s="1208"/>
      <c r="AA72" s="1209"/>
    </row>
    <row r="73" spans="1:27" ht="21" x14ac:dyDescent="0.35">
      <c r="A73" s="37"/>
      <c r="B73" s="1213"/>
      <c r="C73" s="1214"/>
      <c r="D73" s="1214"/>
      <c r="E73" s="1215"/>
      <c r="F73" s="732"/>
      <c r="G73" s="141"/>
      <c r="H73" s="141"/>
      <c r="I73" s="142"/>
      <c r="J73" s="151"/>
      <c r="K73" s="1213"/>
      <c r="L73" s="1214"/>
      <c r="M73" s="1214"/>
      <c r="N73" s="1215"/>
      <c r="O73" s="1216"/>
      <c r="P73" s="1217"/>
      <c r="Q73" s="1217"/>
      <c r="R73" s="1218"/>
      <c r="S73" s="151"/>
      <c r="T73" s="1213"/>
      <c r="U73" s="1214"/>
      <c r="V73" s="1214"/>
      <c r="W73" s="1215"/>
      <c r="X73" s="1216"/>
      <c r="Y73" s="1217"/>
      <c r="Z73" s="1217"/>
      <c r="AA73" s="1218"/>
    </row>
    <row r="74" spans="1:27" ht="18.75" customHeight="1" x14ac:dyDescent="0.3">
      <c r="A74" s="27"/>
      <c r="B74" s="1220"/>
      <c r="C74" s="1221"/>
      <c r="D74" s="1221"/>
      <c r="E74" s="1222"/>
      <c r="F74" s="734"/>
      <c r="G74" s="728"/>
      <c r="H74" s="737"/>
      <c r="I74" s="738"/>
      <c r="J74" s="47"/>
      <c r="K74" s="1220"/>
      <c r="L74" s="1221"/>
      <c r="M74" s="1221"/>
      <c r="N74" s="1221"/>
      <c r="O74" s="1225"/>
      <c r="P74" s="1226"/>
      <c r="Q74" s="1226"/>
      <c r="R74" s="1227"/>
      <c r="S74" s="47"/>
      <c r="T74" s="1220"/>
      <c r="U74" s="1221"/>
      <c r="V74" s="1221"/>
      <c r="W74" s="1222"/>
      <c r="X74" s="1216"/>
      <c r="Y74" s="1217"/>
      <c r="Z74" s="1217"/>
      <c r="AA74" s="1218"/>
    </row>
    <row r="75" spans="1:27" ht="18.75" customHeight="1" x14ac:dyDescent="0.3">
      <c r="A75" s="27"/>
      <c r="B75" s="1220"/>
      <c r="C75" s="1221"/>
      <c r="D75" s="1221"/>
      <c r="E75" s="1222"/>
      <c r="F75" s="734"/>
      <c r="G75" s="728"/>
      <c r="H75" s="728"/>
      <c r="I75" s="729"/>
      <c r="J75" s="47"/>
      <c r="K75" s="1220"/>
      <c r="L75" s="1221"/>
      <c r="M75" s="1221"/>
      <c r="N75" s="1221"/>
      <c r="O75" s="1225"/>
      <c r="P75" s="1226"/>
      <c r="Q75" s="1226"/>
      <c r="R75" s="1227"/>
      <c r="S75" s="47"/>
      <c r="T75" s="1220"/>
      <c r="U75" s="1221"/>
      <c r="V75" s="1221"/>
      <c r="W75" s="1222"/>
      <c r="X75" s="1216"/>
      <c r="Y75" s="1217"/>
      <c r="Z75" s="1217"/>
      <c r="AA75" s="1218"/>
    </row>
    <row r="76" spans="1:27" ht="18.75" customHeight="1" x14ac:dyDescent="0.3">
      <c r="A76" s="47"/>
      <c r="B76" s="1221"/>
      <c r="C76" s="1221"/>
      <c r="D76" s="1221"/>
      <c r="E76" s="1222"/>
      <c r="F76" s="694"/>
      <c r="G76" s="728"/>
      <c r="H76" s="728"/>
      <c r="I76" s="729"/>
      <c r="J76" s="47"/>
      <c r="K76" s="60"/>
      <c r="L76" s="60"/>
      <c r="M76" s="60"/>
      <c r="N76" s="60"/>
      <c r="O76" s="1278"/>
      <c r="P76" s="1236"/>
      <c r="Q76" s="1236"/>
      <c r="R76" s="1237"/>
      <c r="S76" s="47"/>
      <c r="T76" s="1220"/>
      <c r="U76" s="1221"/>
      <c r="V76" s="1221"/>
      <c r="W76" s="1222"/>
      <c r="X76" s="1236"/>
      <c r="Y76" s="1236"/>
      <c r="Z76" s="1236"/>
      <c r="AA76" s="1237"/>
    </row>
    <row r="77" spans="1:27" ht="18.75" customHeight="1" x14ac:dyDescent="0.3">
      <c r="A77" s="38"/>
      <c r="B77" s="1240"/>
      <c r="C77" s="1240"/>
      <c r="D77" s="1240"/>
      <c r="E77" s="1241"/>
      <c r="F77" s="734"/>
      <c r="G77" s="62"/>
      <c r="H77" s="62"/>
      <c r="I77" s="63"/>
      <c r="J77" s="48"/>
      <c r="K77" s="1242"/>
      <c r="L77" s="1242"/>
      <c r="M77" s="1242"/>
      <c r="N77" s="1242"/>
      <c r="O77" s="1278"/>
      <c r="P77" s="1236"/>
      <c r="Q77" s="1236"/>
      <c r="R77" s="1237"/>
      <c r="S77" s="48"/>
      <c r="T77" s="1220"/>
      <c r="U77" s="1221"/>
      <c r="V77" s="1221"/>
      <c r="W77" s="1222"/>
      <c r="X77" s="1236"/>
      <c r="Y77" s="1236"/>
      <c r="Z77" s="1236"/>
      <c r="AA77" s="1237"/>
    </row>
    <row r="78" spans="1:27" ht="18.75" x14ac:dyDescent="0.3">
      <c r="A78" s="35"/>
      <c r="B78" s="1290"/>
      <c r="C78" s="1242"/>
      <c r="D78" s="1242"/>
      <c r="E78" s="1243"/>
      <c r="F78" s="155"/>
      <c r="G78" s="26"/>
      <c r="H78" s="26"/>
      <c r="I78" s="34"/>
      <c r="J78" s="35"/>
      <c r="K78" s="26"/>
      <c r="L78" s="26"/>
      <c r="M78" s="26"/>
      <c r="N78" s="147"/>
      <c r="O78" s="149"/>
      <c r="P78" s="147"/>
      <c r="Q78" s="147"/>
      <c r="R78" s="34"/>
      <c r="S78" s="35"/>
      <c r="T78" s="26"/>
      <c r="U78" s="26"/>
      <c r="V78" s="26"/>
      <c r="W78" s="34"/>
      <c r="X78" s="26"/>
      <c r="Y78" s="26"/>
      <c r="Z78" s="26"/>
      <c r="AA78" s="34"/>
    </row>
    <row r="79" spans="1:27" ht="18.75" x14ac:dyDescent="0.3">
      <c r="A79" s="30"/>
      <c r="B79" s="33"/>
      <c r="C79" s="31"/>
      <c r="D79" s="31"/>
      <c r="E79" s="32"/>
      <c r="F79" s="156"/>
      <c r="G79" s="31"/>
      <c r="H79" s="31"/>
      <c r="I79" s="32"/>
      <c r="J79" s="36"/>
      <c r="K79" s="33"/>
      <c r="L79" s="31"/>
      <c r="M79" s="31"/>
      <c r="N79" s="31"/>
      <c r="O79" s="33"/>
      <c r="P79" s="31"/>
      <c r="Q79" s="31"/>
      <c r="R79" s="32"/>
      <c r="S79" s="36"/>
      <c r="T79" s="33"/>
      <c r="U79" s="31"/>
      <c r="V79" s="31"/>
      <c r="W79" s="32"/>
      <c r="X79" s="31"/>
      <c r="Y79" s="31"/>
      <c r="Z79" s="31"/>
      <c r="AA79" s="32"/>
    </row>
    <row r="80" spans="1:27" s="22" customFormat="1" ht="18" customHeight="1" x14ac:dyDescent="0.25">
      <c r="A80" s="77"/>
      <c r="B80" s="77"/>
      <c r="C80" s="77"/>
      <c r="D80" s="77"/>
      <c r="E80" s="77"/>
      <c r="F80" s="153"/>
      <c r="G80" s="77"/>
      <c r="H80" s="77"/>
      <c r="I80" s="77"/>
      <c r="J80" s="77"/>
      <c r="K80" s="77"/>
      <c r="L80" s="77"/>
      <c r="M80" s="77"/>
      <c r="N80" s="77"/>
      <c r="O80" s="77"/>
      <c r="P80" s="77"/>
      <c r="Q80" s="77"/>
      <c r="R80" s="77"/>
      <c r="S80" s="77"/>
      <c r="T80" s="77"/>
      <c r="U80" s="77"/>
      <c r="V80" s="77"/>
      <c r="W80" s="77"/>
      <c r="X80" s="77"/>
      <c r="Y80" s="77"/>
      <c r="Z80" s="77"/>
      <c r="AA80" s="77"/>
    </row>
    <row r="81" spans="1:27" ht="26.25" x14ac:dyDescent="0.25">
      <c r="A81" s="18"/>
      <c r="B81" s="18"/>
      <c r="C81" s="18"/>
      <c r="D81" s="28"/>
      <c r="E81" s="28"/>
      <c r="F81" s="154"/>
      <c r="G81" s="29"/>
      <c r="H81" s="29"/>
      <c r="I81" s="29"/>
      <c r="J81" s="18"/>
      <c r="K81" s="18"/>
      <c r="L81" s="18"/>
      <c r="M81" s="28"/>
      <c r="N81" s="28"/>
      <c r="O81" s="28"/>
      <c r="P81" s="29"/>
      <c r="Q81" s="29"/>
      <c r="R81" s="29"/>
      <c r="S81" s="18"/>
      <c r="T81" s="18"/>
      <c r="U81" s="18"/>
      <c r="V81" s="28"/>
      <c r="W81" s="28"/>
      <c r="X81" s="28"/>
      <c r="Y81" s="29"/>
      <c r="Z81" s="29"/>
      <c r="AA81" s="29"/>
    </row>
    <row r="82" spans="1:27" ht="26.25" customHeight="1" x14ac:dyDescent="0.25">
      <c r="A82" s="1140"/>
      <c r="B82" s="1141"/>
      <c r="C82" s="1142"/>
      <c r="D82" s="1132"/>
      <c r="E82" s="1133"/>
      <c r="F82" s="1134"/>
      <c r="G82" s="23"/>
      <c r="H82" s="1149"/>
      <c r="I82" s="1150"/>
      <c r="J82" s="1140"/>
      <c r="K82" s="1141"/>
      <c r="L82" s="1142"/>
      <c r="M82" s="1132"/>
      <c r="N82" s="1133"/>
      <c r="O82" s="1134"/>
      <c r="P82" s="23"/>
      <c r="Q82" s="1149"/>
      <c r="R82" s="1150"/>
      <c r="S82" s="1140"/>
      <c r="T82" s="1141"/>
      <c r="U82" s="1142"/>
      <c r="V82" s="1191"/>
      <c r="W82" s="1191"/>
      <c r="X82" s="816"/>
      <c r="Y82" s="23"/>
      <c r="Z82" s="1149"/>
      <c r="AA82" s="1150"/>
    </row>
    <row r="83" spans="1:27" ht="26.25" x14ac:dyDescent="0.25">
      <c r="A83" s="1143"/>
      <c r="B83" s="1144"/>
      <c r="C83" s="1145"/>
      <c r="D83" s="1135"/>
      <c r="E83" s="1136"/>
      <c r="F83" s="1137"/>
      <c r="G83" s="23"/>
      <c r="H83" s="1153"/>
      <c r="I83" s="1154"/>
      <c r="J83" s="1143"/>
      <c r="K83" s="1144"/>
      <c r="L83" s="1145"/>
      <c r="M83" s="1135"/>
      <c r="N83" s="1136"/>
      <c r="O83" s="1137"/>
      <c r="P83" s="23"/>
      <c r="Q83" s="1280"/>
      <c r="R83" s="1281"/>
      <c r="S83" s="1143"/>
      <c r="T83" s="1144"/>
      <c r="U83" s="1145"/>
      <c r="V83" s="1193"/>
      <c r="W83" s="1193"/>
      <c r="X83" s="1194"/>
      <c r="Y83" s="23"/>
      <c r="Z83" s="1280"/>
      <c r="AA83" s="1281"/>
    </row>
    <row r="84" spans="1:27" ht="26.25" x14ac:dyDescent="0.25">
      <c r="A84" s="1143"/>
      <c r="B84" s="1144"/>
      <c r="C84" s="1145"/>
      <c r="D84" s="1135"/>
      <c r="E84" s="1136"/>
      <c r="F84" s="1137"/>
      <c r="G84" s="25"/>
      <c r="H84" s="1157"/>
      <c r="I84" s="1158"/>
      <c r="J84" s="1143"/>
      <c r="K84" s="1144"/>
      <c r="L84" s="1145"/>
      <c r="M84" s="1135"/>
      <c r="N84" s="1136"/>
      <c r="O84" s="1137"/>
      <c r="P84" s="25"/>
      <c r="Q84" s="1157"/>
      <c r="R84" s="1158"/>
      <c r="S84" s="1143"/>
      <c r="T84" s="1144"/>
      <c r="U84" s="1145"/>
      <c r="V84" s="1193"/>
      <c r="W84" s="1193"/>
      <c r="X84" s="1194"/>
      <c r="Y84" s="25"/>
      <c r="Z84" s="1248"/>
      <c r="AA84" s="1249"/>
    </row>
    <row r="85" spans="1:27" ht="31.5" x14ac:dyDescent="0.25">
      <c r="A85" s="1146"/>
      <c r="B85" s="1147"/>
      <c r="C85" s="1148"/>
      <c r="D85" s="1179"/>
      <c r="E85" s="1180"/>
      <c r="F85" s="1180"/>
      <c r="G85" s="1170"/>
      <c r="H85" s="1171"/>
      <c r="I85" s="1172"/>
      <c r="J85" s="1146"/>
      <c r="K85" s="1147"/>
      <c r="L85" s="1148"/>
      <c r="M85" s="1179"/>
      <c r="N85" s="1180"/>
      <c r="O85" s="1289"/>
      <c r="P85" s="1181"/>
      <c r="Q85" s="1182"/>
      <c r="R85" s="1183"/>
      <c r="S85" s="1146"/>
      <c r="T85" s="1147"/>
      <c r="U85" s="1148"/>
      <c r="V85" s="1180"/>
      <c r="W85" s="1180"/>
      <c r="X85" s="1289"/>
      <c r="Y85" s="1181"/>
      <c r="Z85" s="1182"/>
      <c r="AA85" s="1183"/>
    </row>
    <row r="86" spans="1:27" x14ac:dyDescent="0.25">
      <c r="A86" s="321"/>
      <c r="B86" s="320"/>
      <c r="C86" s="320"/>
      <c r="D86" s="320"/>
      <c r="E86" s="320"/>
      <c r="F86" s="320"/>
      <c r="G86" s="1173"/>
      <c r="H86" s="1174"/>
      <c r="I86" s="1175"/>
      <c r="J86" s="321"/>
      <c r="K86" s="320"/>
      <c r="L86" s="320"/>
      <c r="M86" s="320"/>
      <c r="N86" s="320"/>
      <c r="O86" s="398"/>
      <c r="P86" s="1184"/>
      <c r="Q86" s="1185"/>
      <c r="R86" s="1186"/>
      <c r="S86" s="321"/>
      <c r="T86" s="320"/>
      <c r="U86" s="398"/>
      <c r="V86" s="320"/>
      <c r="W86" s="320"/>
      <c r="X86" s="398"/>
      <c r="Y86" s="1184"/>
      <c r="Z86" s="1185"/>
      <c r="AA86" s="1186"/>
    </row>
    <row r="87" spans="1:27" ht="18.75" x14ac:dyDescent="0.25">
      <c r="A87" s="1283"/>
      <c r="B87" s="1284"/>
      <c r="C87" s="1284"/>
      <c r="D87" s="1284"/>
      <c r="E87" s="1285"/>
      <c r="F87" s="322"/>
      <c r="G87" s="1176"/>
      <c r="H87" s="1177"/>
      <c r="I87" s="1178"/>
      <c r="J87" s="1164"/>
      <c r="K87" s="1165"/>
      <c r="L87" s="1165"/>
      <c r="M87" s="1165"/>
      <c r="N87" s="1165"/>
      <c r="O87" s="397"/>
      <c r="P87" s="1187"/>
      <c r="Q87" s="1188"/>
      <c r="R87" s="1189"/>
      <c r="S87" s="1164"/>
      <c r="T87" s="1165"/>
      <c r="U87" s="1165"/>
      <c r="V87" s="1165"/>
      <c r="W87" s="1165"/>
      <c r="X87" s="396"/>
      <c r="Y87" s="1187"/>
      <c r="Z87" s="1188"/>
      <c r="AA87" s="1189"/>
    </row>
    <row r="88" spans="1:27" ht="31.5" x14ac:dyDescent="0.25">
      <c r="A88" s="1202"/>
      <c r="B88" s="1203"/>
      <c r="C88" s="1203"/>
      <c r="D88" s="1203"/>
      <c r="E88" s="1203"/>
      <c r="F88" s="1203"/>
      <c r="G88" s="1203"/>
      <c r="H88" s="1203"/>
      <c r="I88" s="1204"/>
      <c r="J88" s="1202"/>
      <c r="K88" s="1203"/>
      <c r="L88" s="1203"/>
      <c r="M88" s="1203"/>
      <c r="N88" s="1203"/>
      <c r="O88" s="1203"/>
      <c r="P88" s="1203"/>
      <c r="Q88" s="1203"/>
      <c r="R88" s="1204"/>
      <c r="S88" s="1202"/>
      <c r="T88" s="1203"/>
      <c r="U88" s="1203"/>
      <c r="V88" s="1203"/>
      <c r="W88" s="1203"/>
      <c r="X88" s="1203"/>
      <c r="Y88" s="1203"/>
      <c r="Z88" s="1203"/>
      <c r="AA88" s="1204"/>
    </row>
    <row r="89" spans="1:27" ht="23.25" x14ac:dyDescent="0.25">
      <c r="A89" s="24"/>
      <c r="B89" s="1210"/>
      <c r="C89" s="1206"/>
      <c r="D89" s="1206"/>
      <c r="E89" s="1207"/>
      <c r="F89" s="1270"/>
      <c r="G89" s="1271"/>
      <c r="H89" s="1271"/>
      <c r="I89" s="1272"/>
      <c r="J89" s="24"/>
      <c r="K89" s="1210"/>
      <c r="L89" s="1206"/>
      <c r="M89" s="1206"/>
      <c r="N89" s="1207"/>
      <c r="O89" s="1206"/>
      <c r="P89" s="1206"/>
      <c r="Q89" s="1206"/>
      <c r="R89" s="1207"/>
      <c r="S89" s="24"/>
      <c r="T89" s="1210"/>
      <c r="U89" s="1206"/>
      <c r="V89" s="1206"/>
      <c r="W89" s="1207"/>
      <c r="X89" s="1206"/>
      <c r="Y89" s="1206"/>
      <c r="Z89" s="1206"/>
      <c r="AA89" s="1207"/>
    </row>
    <row r="90" spans="1:27" ht="21" x14ac:dyDescent="0.35">
      <c r="A90" s="37"/>
      <c r="B90" s="1213"/>
      <c r="C90" s="1214"/>
      <c r="D90" s="1214"/>
      <c r="E90" s="1215"/>
      <c r="F90" s="734"/>
      <c r="G90" s="728"/>
      <c r="H90" s="728"/>
      <c r="I90" s="142"/>
      <c r="J90" s="151"/>
      <c r="K90" s="1213"/>
      <c r="L90" s="1214"/>
      <c r="M90" s="1214"/>
      <c r="N90" s="1214"/>
      <c r="O90" s="1216"/>
      <c r="P90" s="1217"/>
      <c r="Q90" s="1217"/>
      <c r="R90" s="1218"/>
      <c r="S90" s="151"/>
      <c r="T90" s="1213"/>
      <c r="U90" s="1214"/>
      <c r="V90" s="1214"/>
      <c r="W90" s="1215"/>
      <c r="X90" s="1216"/>
      <c r="Y90" s="1217"/>
      <c r="Z90" s="1217"/>
      <c r="AA90" s="1218"/>
    </row>
    <row r="91" spans="1:27" ht="18.75" customHeight="1" x14ac:dyDescent="0.3">
      <c r="A91" s="47"/>
      <c r="B91" s="1220"/>
      <c r="C91" s="1221"/>
      <c r="D91" s="1221"/>
      <c r="E91" s="1222"/>
      <c r="F91" s="734"/>
      <c r="G91" s="728"/>
      <c r="H91" s="737"/>
      <c r="I91" s="738"/>
      <c r="J91" s="47"/>
      <c r="K91" s="1220"/>
      <c r="L91" s="1221"/>
      <c r="M91" s="1221"/>
      <c r="N91" s="1221"/>
      <c r="O91" s="1225"/>
      <c r="P91" s="1226"/>
      <c r="Q91" s="1226"/>
      <c r="R91" s="1227"/>
      <c r="S91" s="47"/>
      <c r="T91" s="1220"/>
      <c r="U91" s="1221"/>
      <c r="V91" s="1221"/>
      <c r="W91" s="1222"/>
      <c r="X91" s="1216"/>
      <c r="Y91" s="1217"/>
      <c r="Z91" s="1217"/>
      <c r="AA91" s="1218"/>
    </row>
    <row r="92" spans="1:27" ht="18.75" customHeight="1" x14ac:dyDescent="0.3">
      <c r="A92" s="47"/>
      <c r="B92" s="1220"/>
      <c r="C92" s="1221"/>
      <c r="D92" s="1221"/>
      <c r="E92" s="1222"/>
      <c r="F92" s="734"/>
      <c r="G92" s="728"/>
      <c r="H92" s="728"/>
      <c r="I92" s="729"/>
      <c r="J92" s="47"/>
      <c r="K92" s="1220"/>
      <c r="L92" s="1221"/>
      <c r="M92" s="1221"/>
      <c r="N92" s="1221"/>
      <c r="O92" s="1225"/>
      <c r="P92" s="1226"/>
      <c r="Q92" s="1226"/>
      <c r="R92" s="1227"/>
      <c r="S92" s="47"/>
      <c r="T92" s="1220"/>
      <c r="U92" s="1221"/>
      <c r="V92" s="1221"/>
      <c r="W92" s="1222"/>
      <c r="X92" s="1216"/>
      <c r="Y92" s="1217"/>
      <c r="Z92" s="1217"/>
      <c r="AA92" s="1218"/>
    </row>
    <row r="93" spans="1:27" ht="18.75" customHeight="1" x14ac:dyDescent="0.3">
      <c r="A93" s="47"/>
      <c r="B93" s="1220"/>
      <c r="C93" s="1221"/>
      <c r="D93" s="1221"/>
      <c r="E93" s="1222"/>
      <c r="F93" s="694"/>
      <c r="G93" s="728"/>
      <c r="H93" s="728"/>
      <c r="I93" s="729"/>
      <c r="J93" s="47"/>
      <c r="K93" s="60"/>
      <c r="L93" s="60"/>
      <c r="M93" s="60"/>
      <c r="N93" s="60"/>
      <c r="O93" s="163"/>
      <c r="P93" s="62"/>
      <c r="Q93" s="62"/>
      <c r="R93" s="63"/>
      <c r="S93" s="47"/>
      <c r="T93" s="1220"/>
      <c r="U93" s="1221"/>
      <c r="V93" s="1221"/>
      <c r="W93" s="1222"/>
      <c r="X93" s="62"/>
      <c r="Y93" s="62"/>
      <c r="Z93" s="62"/>
      <c r="AA93" s="63"/>
    </row>
    <row r="94" spans="1:27" ht="18.75" customHeight="1" x14ac:dyDescent="0.3">
      <c r="A94" s="38"/>
      <c r="B94" s="1240"/>
      <c r="C94" s="1240"/>
      <c r="D94" s="1240"/>
      <c r="E94" s="1241"/>
      <c r="F94" s="734"/>
      <c r="G94" s="62"/>
      <c r="H94" s="62"/>
      <c r="I94" s="63"/>
      <c r="J94" s="38"/>
      <c r="K94" s="1242"/>
      <c r="L94" s="1242"/>
      <c r="M94" s="1242"/>
      <c r="N94" s="1242"/>
      <c r="O94" s="1278"/>
      <c r="P94" s="1236"/>
      <c r="Q94" s="1236"/>
      <c r="R94" s="1237"/>
      <c r="S94" s="38"/>
      <c r="T94" s="1220"/>
      <c r="U94" s="1221"/>
      <c r="V94" s="1221"/>
      <c r="W94" s="1222"/>
      <c r="X94" s="1278"/>
      <c r="Y94" s="1236"/>
      <c r="Z94" s="1236"/>
      <c r="AA94" s="1237"/>
    </row>
    <row r="95" spans="1:27" ht="23.25" customHeight="1" x14ac:dyDescent="0.3">
      <c r="A95" s="35"/>
      <c r="B95" s="26"/>
      <c r="C95" s="26"/>
      <c r="D95" s="26"/>
      <c r="E95" s="34"/>
      <c r="F95" s="728"/>
      <c r="G95" s="26"/>
      <c r="H95" s="26"/>
      <c r="I95" s="34"/>
      <c r="J95" s="35"/>
      <c r="K95" s="26"/>
      <c r="L95" s="26"/>
      <c r="M95" s="26"/>
      <c r="N95" s="147"/>
      <c r="O95" s="149"/>
      <c r="P95" s="147"/>
      <c r="Q95" s="147"/>
      <c r="R95" s="34"/>
      <c r="S95" s="35"/>
      <c r="T95" s="26"/>
      <c r="U95" s="26"/>
      <c r="V95" s="26"/>
      <c r="W95" s="34"/>
      <c r="X95" s="26"/>
      <c r="Y95" s="26"/>
      <c r="Z95" s="26"/>
      <c r="AA95" s="34"/>
    </row>
    <row r="96" spans="1:27" ht="66.75" customHeight="1" x14ac:dyDescent="0.3">
      <c r="A96" s="36"/>
      <c r="B96" s="33"/>
      <c r="C96" s="31"/>
      <c r="D96" s="31"/>
      <c r="E96" s="32"/>
      <c r="F96" s="156"/>
      <c r="G96" s="31"/>
      <c r="H96" s="31"/>
      <c r="I96" s="32"/>
      <c r="J96" s="36"/>
      <c r="K96" s="33"/>
      <c r="L96" s="31"/>
      <c r="M96" s="31"/>
      <c r="N96" s="31"/>
      <c r="O96" s="33"/>
      <c r="P96" s="31"/>
      <c r="Q96" s="31"/>
      <c r="R96" s="32"/>
      <c r="S96" s="36"/>
      <c r="T96" s="33"/>
      <c r="U96" s="31"/>
      <c r="V96" s="31"/>
      <c r="W96" s="32"/>
      <c r="X96" s="31"/>
      <c r="Y96" s="31"/>
      <c r="Z96" s="31"/>
      <c r="AA96" s="32"/>
    </row>
    <row r="97" spans="1:27" ht="26.25" customHeight="1" x14ac:dyDescent="0.25">
      <c r="A97" s="1140"/>
      <c r="B97" s="1141"/>
      <c r="C97" s="1142"/>
      <c r="D97" s="1132"/>
      <c r="E97" s="1133"/>
      <c r="F97" s="1134"/>
      <c r="G97" s="23"/>
      <c r="H97" s="1149"/>
      <c r="I97" s="1150"/>
      <c r="J97" s="1140"/>
      <c r="K97" s="1141"/>
      <c r="L97" s="1142"/>
      <c r="M97" s="1132"/>
      <c r="N97" s="1133"/>
      <c r="O97" s="1133"/>
      <c r="P97" s="23"/>
      <c r="Q97" s="1149"/>
      <c r="R97" s="1150"/>
      <c r="S97" s="1140"/>
      <c r="T97" s="1141"/>
      <c r="U97" s="1142"/>
      <c r="V97" s="1190"/>
      <c r="W97" s="1191"/>
      <c r="X97" s="816"/>
      <c r="Y97" s="23"/>
      <c r="Z97" s="1149"/>
      <c r="AA97" s="1150"/>
    </row>
    <row r="98" spans="1:27" ht="26.25" x14ac:dyDescent="0.25">
      <c r="A98" s="1143"/>
      <c r="B98" s="1144"/>
      <c r="C98" s="1145"/>
      <c r="D98" s="1135"/>
      <c r="E98" s="1136"/>
      <c r="F98" s="1137"/>
      <c r="G98" s="23"/>
      <c r="H98" s="1153"/>
      <c r="I98" s="1154"/>
      <c r="J98" s="1143"/>
      <c r="K98" s="1144"/>
      <c r="L98" s="1145"/>
      <c r="M98" s="1135"/>
      <c r="N98" s="1136"/>
      <c r="O98" s="1136"/>
      <c r="P98" s="23"/>
      <c r="Q98" s="1280"/>
      <c r="R98" s="1281"/>
      <c r="S98" s="1143"/>
      <c r="T98" s="1144"/>
      <c r="U98" s="1145"/>
      <c r="V98" s="1192"/>
      <c r="W98" s="1193"/>
      <c r="X98" s="1194"/>
      <c r="Y98" s="23"/>
      <c r="Z98" s="1280"/>
      <c r="AA98" s="1281"/>
    </row>
    <row r="99" spans="1:27" ht="26.25" x14ac:dyDescent="0.25">
      <c r="A99" s="1143"/>
      <c r="B99" s="1144"/>
      <c r="C99" s="1145"/>
      <c r="D99" s="1135"/>
      <c r="E99" s="1136"/>
      <c r="F99" s="1137"/>
      <c r="G99" s="25"/>
      <c r="H99" s="1157"/>
      <c r="I99" s="1158"/>
      <c r="J99" s="1143"/>
      <c r="K99" s="1144"/>
      <c r="L99" s="1145"/>
      <c r="M99" s="1135"/>
      <c r="N99" s="1136"/>
      <c r="O99" s="1136"/>
      <c r="P99" s="25"/>
      <c r="Q99" s="1157"/>
      <c r="R99" s="1158"/>
      <c r="S99" s="1143"/>
      <c r="T99" s="1144"/>
      <c r="U99" s="1145"/>
      <c r="V99" s="1192"/>
      <c r="W99" s="1193"/>
      <c r="X99" s="1194"/>
      <c r="Y99" s="25"/>
      <c r="Z99" s="1248"/>
      <c r="AA99" s="1249"/>
    </row>
    <row r="100" spans="1:27" ht="31.5" x14ac:dyDescent="0.25">
      <c r="A100" s="1146"/>
      <c r="B100" s="1147"/>
      <c r="C100" s="1148"/>
      <c r="D100" s="1179"/>
      <c r="E100" s="1180"/>
      <c r="F100" s="1180"/>
      <c r="G100" s="1170"/>
      <c r="H100" s="1171"/>
      <c r="I100" s="1172"/>
      <c r="J100" s="1146"/>
      <c r="K100" s="1147"/>
      <c r="L100" s="1148"/>
      <c r="M100" s="1179"/>
      <c r="N100" s="1180"/>
      <c r="O100" s="1180"/>
      <c r="P100" s="1181"/>
      <c r="Q100" s="1182"/>
      <c r="R100" s="1183"/>
      <c r="S100" s="1146"/>
      <c r="T100" s="1147"/>
      <c r="U100" s="1148"/>
      <c r="V100" s="1179"/>
      <c r="W100" s="1180"/>
      <c r="X100" s="1180"/>
      <c r="Y100" s="1181"/>
      <c r="Z100" s="1182"/>
      <c r="AA100" s="1183"/>
    </row>
    <row r="101" spans="1:27" x14ac:dyDescent="0.25">
      <c r="A101" s="321"/>
      <c r="B101" s="320"/>
      <c r="C101" s="320"/>
      <c r="D101" s="320"/>
      <c r="E101" s="320"/>
      <c r="F101" s="320"/>
      <c r="G101" s="1173"/>
      <c r="H101" s="1174"/>
      <c r="I101" s="1175"/>
      <c r="J101" s="321"/>
      <c r="K101" s="320"/>
      <c r="L101" s="320"/>
      <c r="M101" s="320"/>
      <c r="N101" s="320"/>
      <c r="O101" s="320"/>
      <c r="P101" s="1184"/>
      <c r="Q101" s="1185"/>
      <c r="R101" s="1186"/>
      <c r="S101" s="321"/>
      <c r="T101" s="320"/>
      <c r="U101" s="320"/>
      <c r="V101" s="320"/>
      <c r="W101" s="320"/>
      <c r="X101" s="320"/>
      <c r="Y101" s="1184"/>
      <c r="Z101" s="1185"/>
      <c r="AA101" s="1186"/>
    </row>
    <row r="102" spans="1:27" ht="18.75" x14ac:dyDescent="0.25">
      <c r="A102" s="1283"/>
      <c r="B102" s="1284"/>
      <c r="C102" s="1284"/>
      <c r="D102" s="1284"/>
      <c r="E102" s="1285"/>
      <c r="F102" s="322"/>
      <c r="G102" s="1176"/>
      <c r="H102" s="1177"/>
      <c r="I102" s="1178"/>
      <c r="J102" s="1164"/>
      <c r="K102" s="1165"/>
      <c r="L102" s="1165"/>
      <c r="M102" s="1165"/>
      <c r="N102" s="1165"/>
      <c r="O102" s="396"/>
      <c r="P102" s="1187"/>
      <c r="Q102" s="1188"/>
      <c r="R102" s="1189"/>
      <c r="S102" s="1164"/>
      <c r="T102" s="1165"/>
      <c r="U102" s="1165"/>
      <c r="V102" s="1165"/>
      <c r="W102" s="1165"/>
      <c r="X102" s="396"/>
      <c r="Y102" s="1187"/>
      <c r="Z102" s="1188"/>
      <c r="AA102" s="1189"/>
    </row>
    <row r="103" spans="1:27" ht="31.5" x14ac:dyDescent="0.25">
      <c r="A103" s="1202"/>
      <c r="B103" s="1203"/>
      <c r="C103" s="1203"/>
      <c r="D103" s="1203"/>
      <c r="E103" s="1203"/>
      <c r="F103" s="1203"/>
      <c r="G103" s="1203"/>
      <c r="H103" s="1203"/>
      <c r="I103" s="1204"/>
      <c r="J103" s="1253"/>
      <c r="K103" s="1254"/>
      <c r="L103" s="1254"/>
      <c r="M103" s="1254"/>
      <c r="N103" s="1254"/>
      <c r="O103" s="1254"/>
      <c r="P103" s="1254"/>
      <c r="Q103" s="1254"/>
      <c r="R103" s="1255"/>
      <c r="S103" s="1253"/>
      <c r="T103" s="1254"/>
      <c r="U103" s="1254"/>
      <c r="V103" s="1254"/>
      <c r="W103" s="1254"/>
      <c r="X103" s="1254"/>
      <c r="Y103" s="1254"/>
      <c r="Z103" s="1254"/>
      <c r="AA103" s="1255"/>
    </row>
    <row r="104" spans="1:27" ht="23.25" x14ac:dyDescent="0.25">
      <c r="A104" s="24"/>
      <c r="B104" s="1210"/>
      <c r="C104" s="1206"/>
      <c r="D104" s="1206"/>
      <c r="E104" s="1207"/>
      <c r="F104" s="1270"/>
      <c r="G104" s="1271"/>
      <c r="H104" s="1271"/>
      <c r="I104" s="1272"/>
      <c r="J104" s="24"/>
      <c r="K104" s="1210"/>
      <c r="L104" s="1206"/>
      <c r="M104" s="1206"/>
      <c r="N104" s="1206"/>
      <c r="O104" s="1291"/>
      <c r="P104" s="1208"/>
      <c r="Q104" s="1208"/>
      <c r="R104" s="1209"/>
      <c r="S104" s="268"/>
      <c r="T104" s="1270"/>
      <c r="U104" s="1271"/>
      <c r="V104" s="1271"/>
      <c r="W104" s="1272"/>
      <c r="X104" s="1286"/>
      <c r="Y104" s="1287"/>
      <c r="Z104" s="1287"/>
      <c r="AA104" s="1288"/>
    </row>
    <row r="105" spans="1:27" ht="21" x14ac:dyDescent="0.35">
      <c r="A105" s="37"/>
      <c r="B105" s="1213"/>
      <c r="C105" s="1214"/>
      <c r="D105" s="1214"/>
      <c r="E105" s="1215"/>
      <c r="F105" s="734"/>
      <c r="G105" s="728"/>
      <c r="H105" s="728"/>
      <c r="I105" s="142"/>
      <c r="J105" s="151"/>
      <c r="K105" s="1213"/>
      <c r="L105" s="1214"/>
      <c r="M105" s="1214"/>
      <c r="N105" s="1214"/>
      <c r="O105" s="1216"/>
      <c r="P105" s="1217"/>
      <c r="Q105" s="1217"/>
      <c r="R105" s="1218"/>
      <c r="S105" s="151"/>
      <c r="T105" s="1213"/>
      <c r="U105" s="1214"/>
      <c r="V105" s="1214"/>
      <c r="W105" s="1215"/>
      <c r="X105" s="1216"/>
      <c r="Y105" s="1217"/>
      <c r="Z105" s="1217"/>
      <c r="AA105" s="1218"/>
    </row>
    <row r="106" spans="1:27" ht="18.75" customHeight="1" x14ac:dyDescent="0.3">
      <c r="A106" s="27"/>
      <c r="B106" s="1220"/>
      <c r="C106" s="1221"/>
      <c r="D106" s="1221"/>
      <c r="E106" s="1222"/>
      <c r="F106" s="734"/>
      <c r="G106" s="728"/>
      <c r="H106" s="737"/>
      <c r="I106" s="738"/>
      <c r="J106" s="47"/>
      <c r="K106" s="1220"/>
      <c r="L106" s="1221"/>
      <c r="M106" s="1221"/>
      <c r="N106" s="1221"/>
      <c r="O106" s="1225"/>
      <c r="P106" s="1226"/>
      <c r="Q106" s="1226"/>
      <c r="R106" s="1227"/>
      <c r="S106" s="47"/>
      <c r="T106" s="1220"/>
      <c r="U106" s="1221"/>
      <c r="V106" s="1221"/>
      <c r="W106" s="1222"/>
      <c r="X106" s="1216"/>
      <c r="Y106" s="1217"/>
      <c r="Z106" s="1217"/>
      <c r="AA106" s="1218"/>
    </row>
    <row r="107" spans="1:27" ht="18.75" customHeight="1" x14ac:dyDescent="0.3">
      <c r="A107" s="47"/>
      <c r="B107" s="1220"/>
      <c r="C107" s="1221"/>
      <c r="D107" s="1221"/>
      <c r="E107" s="1222"/>
      <c r="F107" s="734"/>
      <c r="G107" s="728"/>
      <c r="H107" s="728"/>
      <c r="I107" s="729"/>
      <c r="J107" s="47"/>
      <c r="K107" s="1220"/>
      <c r="L107" s="1221"/>
      <c r="M107" s="1221"/>
      <c r="N107" s="1221"/>
      <c r="O107" s="1225"/>
      <c r="P107" s="1226"/>
      <c r="Q107" s="1226"/>
      <c r="R107" s="1227"/>
      <c r="S107" s="47"/>
      <c r="T107" s="1220"/>
      <c r="U107" s="1221"/>
      <c r="V107" s="1221"/>
      <c r="W107" s="1222"/>
      <c r="X107" s="1216"/>
      <c r="Y107" s="1217"/>
      <c r="Z107" s="1217"/>
      <c r="AA107" s="1218"/>
    </row>
    <row r="108" spans="1:27" ht="18.75" customHeight="1" x14ac:dyDescent="0.3">
      <c r="A108" s="47"/>
      <c r="B108" s="1220"/>
      <c r="C108" s="1221"/>
      <c r="D108" s="1221"/>
      <c r="E108" s="1222"/>
      <c r="F108" s="694"/>
      <c r="G108" s="728"/>
      <c r="H108" s="728"/>
      <c r="I108" s="729"/>
      <c r="J108" s="47"/>
      <c r="K108" s="60"/>
      <c r="L108" s="60"/>
      <c r="M108" s="60"/>
      <c r="N108" s="60"/>
      <c r="O108" s="1278"/>
      <c r="P108" s="1236"/>
      <c r="Q108" s="1236"/>
      <c r="R108" s="1237"/>
      <c r="S108" s="47"/>
      <c r="T108" s="1220"/>
      <c r="U108" s="1221"/>
      <c r="V108" s="1221"/>
      <c r="W108" s="1222"/>
      <c r="X108" s="1236"/>
      <c r="Y108" s="1236"/>
      <c r="Z108" s="1236"/>
      <c r="AA108" s="1237"/>
    </row>
    <row r="109" spans="1:27" ht="18.75" customHeight="1" x14ac:dyDescent="0.3">
      <c r="A109" s="38"/>
      <c r="B109" s="1240"/>
      <c r="C109" s="1240"/>
      <c r="D109" s="1240"/>
      <c r="E109" s="1241"/>
      <c r="F109" s="733"/>
      <c r="G109" s="62"/>
      <c r="H109" s="62"/>
      <c r="I109" s="63"/>
      <c r="J109" s="48"/>
      <c r="K109" s="1242"/>
      <c r="L109" s="1242"/>
      <c r="M109" s="1242"/>
      <c r="N109" s="1242"/>
      <c r="O109" s="1278"/>
      <c r="P109" s="1236"/>
      <c r="Q109" s="1236"/>
      <c r="R109" s="1237"/>
      <c r="S109" s="48"/>
      <c r="T109" s="1220"/>
      <c r="U109" s="1221"/>
      <c r="V109" s="1221"/>
      <c r="W109" s="1222"/>
      <c r="X109" s="1236"/>
      <c r="Y109" s="1236"/>
      <c r="Z109" s="1236"/>
      <c r="AA109" s="1237"/>
    </row>
    <row r="110" spans="1:27" ht="18.75" x14ac:dyDescent="0.3">
      <c r="A110" s="35"/>
      <c r="B110" s="26"/>
      <c r="C110" s="26"/>
      <c r="D110" s="26"/>
      <c r="E110" s="34"/>
      <c r="F110" s="155"/>
      <c r="G110" s="26"/>
      <c r="H110" s="26"/>
      <c r="I110" s="34"/>
      <c r="J110" s="35"/>
      <c r="K110" s="26"/>
      <c r="L110" s="26"/>
      <c r="M110" s="26"/>
      <c r="N110" s="147"/>
      <c r="O110" s="149"/>
      <c r="P110" s="147"/>
      <c r="Q110" s="147"/>
      <c r="R110" s="34"/>
      <c r="S110" s="35"/>
      <c r="T110" s="26"/>
      <c r="U110" s="26"/>
      <c r="V110" s="26"/>
      <c r="W110" s="34"/>
      <c r="X110" s="26"/>
      <c r="Y110" s="26"/>
      <c r="Z110" s="26"/>
      <c r="AA110" s="34"/>
    </row>
    <row r="111" spans="1:27" ht="20.25" customHeight="1" x14ac:dyDescent="0.3">
      <c r="A111" s="30"/>
      <c r="B111" s="33"/>
      <c r="C111" s="31"/>
      <c r="D111" s="31"/>
      <c r="E111" s="32"/>
      <c r="F111" s="156"/>
      <c r="G111" s="31"/>
      <c r="H111" s="31"/>
      <c r="I111" s="32"/>
      <c r="J111" s="36"/>
      <c r="K111" s="33"/>
      <c r="L111" s="31"/>
      <c r="M111" s="31"/>
      <c r="N111" s="31"/>
      <c r="O111" s="33"/>
      <c r="P111" s="31"/>
      <c r="Q111" s="31"/>
      <c r="R111" s="32"/>
      <c r="S111" s="36"/>
      <c r="T111" s="33"/>
      <c r="U111" s="31"/>
      <c r="V111" s="31"/>
      <c r="W111" s="32"/>
      <c r="X111" s="31"/>
      <c r="Y111" s="31"/>
      <c r="Z111" s="31"/>
      <c r="AA111" s="32"/>
    </row>
    <row r="112" spans="1:27" s="22" customFormat="1" x14ac:dyDescent="0.25">
      <c r="A112" s="77"/>
      <c r="B112" s="77"/>
      <c r="C112" s="77"/>
      <c r="D112" s="77"/>
      <c r="E112" s="77"/>
      <c r="F112" s="153"/>
      <c r="G112" s="77"/>
      <c r="H112" s="77"/>
      <c r="I112" s="77"/>
      <c r="J112" s="77"/>
      <c r="K112" s="77"/>
      <c r="L112" s="77"/>
      <c r="M112" s="77"/>
      <c r="N112" s="77"/>
      <c r="O112" s="77"/>
      <c r="P112" s="77"/>
      <c r="Q112" s="77"/>
      <c r="R112" s="77"/>
      <c r="S112" s="77"/>
      <c r="T112" s="77"/>
      <c r="U112" s="77"/>
      <c r="V112" s="77"/>
      <c r="W112" s="77"/>
      <c r="X112" s="77"/>
      <c r="Y112" s="77"/>
      <c r="Z112" s="77"/>
      <c r="AA112" s="77"/>
    </row>
    <row r="113" spans="1:27" ht="26.25" x14ac:dyDescent="0.25">
      <c r="A113" s="18"/>
      <c r="B113" s="18"/>
      <c r="C113" s="18"/>
      <c r="D113" s="28"/>
      <c r="E113" s="28"/>
      <c r="F113" s="154"/>
      <c r="G113" s="29"/>
      <c r="H113" s="29"/>
      <c r="I113" s="29"/>
      <c r="J113" s="18"/>
      <c r="K113" s="18"/>
      <c r="L113" s="18"/>
      <c r="M113" s="28"/>
      <c r="N113" s="28"/>
      <c r="O113" s="28"/>
      <c r="P113" s="29"/>
      <c r="Q113" s="29"/>
      <c r="R113" s="29"/>
      <c r="S113" s="18"/>
      <c r="T113" s="18"/>
      <c r="U113" s="18"/>
      <c r="V113" s="28"/>
      <c r="W113" s="28"/>
      <c r="X113" s="28"/>
      <c r="Y113" s="29"/>
      <c r="Z113" s="29"/>
      <c r="AA113" s="29"/>
    </row>
    <row r="114" spans="1:27" ht="26.25" customHeight="1" x14ac:dyDescent="0.25">
      <c r="A114" s="1140"/>
      <c r="B114" s="1141"/>
      <c r="C114" s="1142"/>
      <c r="D114" s="1132"/>
      <c r="E114" s="1133"/>
      <c r="F114" s="1134"/>
      <c r="G114" s="23"/>
      <c r="H114" s="1149"/>
      <c r="I114" s="1150"/>
      <c r="J114" s="1140"/>
      <c r="K114" s="1141"/>
      <c r="L114" s="1142"/>
      <c r="M114" s="1132"/>
      <c r="N114" s="1133"/>
      <c r="O114" s="1134"/>
      <c r="P114" s="23"/>
      <c r="Q114" s="1149"/>
      <c r="R114" s="1150"/>
      <c r="S114" s="1140"/>
      <c r="T114" s="1141"/>
      <c r="U114" s="1142"/>
      <c r="V114" s="1190"/>
      <c r="W114" s="1191"/>
      <c r="X114" s="816"/>
      <c r="Y114" s="23"/>
      <c r="Z114" s="1149"/>
      <c r="AA114" s="1150"/>
    </row>
    <row r="115" spans="1:27" ht="26.25" x14ac:dyDescent="0.25">
      <c r="A115" s="1143"/>
      <c r="B115" s="1144"/>
      <c r="C115" s="1145"/>
      <c r="D115" s="1135"/>
      <c r="E115" s="1136"/>
      <c r="F115" s="1137"/>
      <c r="G115" s="23"/>
      <c r="H115" s="1153"/>
      <c r="I115" s="1154"/>
      <c r="J115" s="1143"/>
      <c r="K115" s="1144"/>
      <c r="L115" s="1145"/>
      <c r="M115" s="1135"/>
      <c r="N115" s="1136"/>
      <c r="O115" s="1137"/>
      <c r="P115" s="23"/>
      <c r="Q115" s="1280"/>
      <c r="R115" s="1281"/>
      <c r="S115" s="1143"/>
      <c r="T115" s="1144"/>
      <c r="U115" s="1145"/>
      <c r="V115" s="1192"/>
      <c r="W115" s="1193"/>
      <c r="X115" s="1194"/>
      <c r="Y115" s="23"/>
      <c r="Z115" s="1280"/>
      <c r="AA115" s="1281"/>
    </row>
    <row r="116" spans="1:27" ht="26.25" x14ac:dyDescent="0.25">
      <c r="A116" s="1143"/>
      <c r="B116" s="1144"/>
      <c r="C116" s="1145"/>
      <c r="D116" s="1135"/>
      <c r="E116" s="1136"/>
      <c r="F116" s="1137"/>
      <c r="G116" s="25"/>
      <c r="H116" s="1157"/>
      <c r="I116" s="1158"/>
      <c r="J116" s="1143"/>
      <c r="K116" s="1144"/>
      <c r="L116" s="1145"/>
      <c r="M116" s="1135"/>
      <c r="N116" s="1136"/>
      <c r="O116" s="1137"/>
      <c r="P116" s="25"/>
      <c r="Q116" s="1157"/>
      <c r="R116" s="1158"/>
      <c r="S116" s="1143"/>
      <c r="T116" s="1144"/>
      <c r="U116" s="1145"/>
      <c r="V116" s="1192"/>
      <c r="W116" s="1193"/>
      <c r="X116" s="1194"/>
      <c r="Y116" s="25"/>
      <c r="Z116" s="1248"/>
      <c r="AA116" s="1249"/>
    </row>
    <row r="117" spans="1:27" ht="31.5" x14ac:dyDescent="0.25">
      <c r="A117" s="1146"/>
      <c r="B117" s="1147"/>
      <c r="C117" s="1148"/>
      <c r="D117" s="1179"/>
      <c r="E117" s="1180"/>
      <c r="F117" s="1180"/>
      <c r="G117" s="1170"/>
      <c r="H117" s="1171"/>
      <c r="I117" s="1172"/>
      <c r="J117" s="1146"/>
      <c r="K117" s="1147"/>
      <c r="L117" s="1148"/>
      <c r="M117" s="1179"/>
      <c r="N117" s="1180"/>
      <c r="O117" s="1180"/>
      <c r="P117" s="1181"/>
      <c r="Q117" s="1182"/>
      <c r="R117" s="1183"/>
      <c r="S117" s="1146"/>
      <c r="T117" s="1147"/>
      <c r="U117" s="1148"/>
      <c r="V117" s="1179"/>
      <c r="W117" s="1180"/>
      <c r="X117" s="1180"/>
      <c r="Y117" s="1181"/>
      <c r="Z117" s="1182"/>
      <c r="AA117" s="1183"/>
    </row>
    <row r="118" spans="1:27" x14ac:dyDescent="0.25">
      <c r="A118" s="321"/>
      <c r="B118" s="320"/>
      <c r="C118" s="320"/>
      <c r="D118" s="320"/>
      <c r="E118" s="320"/>
      <c r="F118" s="320"/>
      <c r="G118" s="1173"/>
      <c r="H118" s="1174"/>
      <c r="I118" s="1175"/>
      <c r="J118" s="321"/>
      <c r="K118" s="320"/>
      <c r="L118" s="320"/>
      <c r="M118" s="320"/>
      <c r="N118" s="320"/>
      <c r="O118" s="320"/>
      <c r="P118" s="1184"/>
      <c r="Q118" s="1185"/>
      <c r="R118" s="1186"/>
      <c r="S118" s="321"/>
      <c r="T118" s="320"/>
      <c r="U118" s="320"/>
      <c r="V118" s="320"/>
      <c r="W118" s="320"/>
      <c r="X118" s="398"/>
      <c r="Y118" s="1184"/>
      <c r="Z118" s="1185"/>
      <c r="AA118" s="1186"/>
    </row>
    <row r="119" spans="1:27" ht="18.75" x14ac:dyDescent="0.25">
      <c r="A119" s="1283"/>
      <c r="B119" s="1284"/>
      <c r="C119" s="1284"/>
      <c r="D119" s="1284"/>
      <c r="E119" s="1285"/>
      <c r="F119" s="322"/>
      <c r="G119" s="1176"/>
      <c r="H119" s="1177"/>
      <c r="I119" s="1178"/>
      <c r="J119" s="1164"/>
      <c r="K119" s="1165"/>
      <c r="L119" s="1165"/>
      <c r="M119" s="1165"/>
      <c r="N119" s="1165"/>
      <c r="O119" s="396"/>
      <c r="P119" s="1187"/>
      <c r="Q119" s="1188"/>
      <c r="R119" s="1189"/>
      <c r="S119" s="1164"/>
      <c r="T119" s="1165"/>
      <c r="U119" s="1165"/>
      <c r="V119" s="1165"/>
      <c r="W119" s="1165"/>
      <c r="X119" s="396"/>
      <c r="Y119" s="1187"/>
      <c r="Z119" s="1188"/>
      <c r="AA119" s="1189"/>
    </row>
    <row r="120" spans="1:27" ht="31.5" x14ac:dyDescent="0.25">
      <c r="A120" s="1202"/>
      <c r="B120" s="1203"/>
      <c r="C120" s="1203"/>
      <c r="D120" s="1203"/>
      <c r="E120" s="1203"/>
      <c r="F120" s="1203"/>
      <c r="G120" s="1203"/>
      <c r="H120" s="1203"/>
      <c r="I120" s="1204"/>
      <c r="J120" s="1253"/>
      <c r="K120" s="1254"/>
      <c r="L120" s="1254"/>
      <c r="M120" s="1254"/>
      <c r="N120" s="1254"/>
      <c r="O120" s="1254"/>
      <c r="P120" s="1254"/>
      <c r="Q120" s="1254"/>
      <c r="R120" s="1255"/>
      <c r="S120" s="1202"/>
      <c r="T120" s="1203"/>
      <c r="U120" s="1203"/>
      <c r="V120" s="1203"/>
      <c r="W120" s="1203"/>
      <c r="X120" s="1203"/>
      <c r="Y120" s="1203"/>
      <c r="Z120" s="1203"/>
      <c r="AA120" s="1204"/>
    </row>
    <row r="121" spans="1:27" ht="23.25" x14ac:dyDescent="0.25">
      <c r="A121" s="24"/>
      <c r="B121" s="1210"/>
      <c r="C121" s="1206"/>
      <c r="D121" s="1206"/>
      <c r="E121" s="1207"/>
      <c r="F121" s="1206"/>
      <c r="G121" s="1206"/>
      <c r="H121" s="1206"/>
      <c r="I121" s="1207"/>
      <c r="J121" s="24"/>
      <c r="K121" s="1210"/>
      <c r="L121" s="1206"/>
      <c r="M121" s="1206"/>
      <c r="N121" s="1207"/>
      <c r="O121" s="1206"/>
      <c r="P121" s="1206"/>
      <c r="Q121" s="1206"/>
      <c r="R121" s="1207"/>
      <c r="S121" s="24"/>
      <c r="T121" s="1210"/>
      <c r="U121" s="1206"/>
      <c r="V121" s="1206"/>
      <c r="W121" s="1207"/>
      <c r="X121" s="1206"/>
      <c r="Y121" s="1206"/>
      <c r="Z121" s="1206"/>
      <c r="AA121" s="1207"/>
    </row>
    <row r="122" spans="1:27" ht="21" x14ac:dyDescent="0.35">
      <c r="A122" s="37"/>
      <c r="B122" s="1213"/>
      <c r="C122" s="1214"/>
      <c r="D122" s="1214"/>
      <c r="E122" s="1215"/>
      <c r="F122" s="732"/>
      <c r="G122" s="141"/>
      <c r="H122" s="141"/>
      <c r="I122" s="142"/>
      <c r="J122" s="151"/>
      <c r="K122" s="1213"/>
      <c r="L122" s="1214"/>
      <c r="M122" s="1214"/>
      <c r="N122" s="1214"/>
      <c r="O122" s="1216"/>
      <c r="P122" s="1217"/>
      <c r="Q122" s="1217"/>
      <c r="R122" s="1218"/>
      <c r="S122" s="151"/>
      <c r="T122" s="1213"/>
      <c r="U122" s="1214"/>
      <c r="V122" s="1214"/>
      <c r="W122" s="1215"/>
      <c r="X122" s="1216"/>
      <c r="Y122" s="1217"/>
      <c r="Z122" s="1217"/>
      <c r="AA122" s="1218"/>
    </row>
    <row r="123" spans="1:27" ht="18.75" customHeight="1" x14ac:dyDescent="0.3">
      <c r="A123" s="27"/>
      <c r="B123" s="1220"/>
      <c r="C123" s="1221"/>
      <c r="D123" s="1221"/>
      <c r="E123" s="1222"/>
      <c r="F123" s="734"/>
      <c r="G123" s="728"/>
      <c r="H123" s="737"/>
      <c r="I123" s="738"/>
      <c r="J123" s="47"/>
      <c r="K123" s="1220"/>
      <c r="L123" s="1221"/>
      <c r="M123" s="1221"/>
      <c r="N123" s="1221"/>
      <c r="O123" s="1225"/>
      <c r="P123" s="1226"/>
      <c r="Q123" s="1226"/>
      <c r="R123" s="1227"/>
      <c r="S123" s="47"/>
      <c r="T123" s="1220"/>
      <c r="U123" s="1221"/>
      <c r="V123" s="1221"/>
      <c r="W123" s="1222"/>
      <c r="X123" s="1216"/>
      <c r="Y123" s="1217"/>
      <c r="Z123" s="1217"/>
      <c r="AA123" s="1218"/>
    </row>
    <row r="124" spans="1:27" ht="18.75" customHeight="1" x14ac:dyDescent="0.3">
      <c r="A124" s="27"/>
      <c r="B124" s="1220"/>
      <c r="C124" s="1221"/>
      <c r="D124" s="1221"/>
      <c r="E124" s="1222"/>
      <c r="F124" s="734"/>
      <c r="G124" s="728"/>
      <c r="H124" s="728"/>
      <c r="I124" s="729"/>
      <c r="J124" s="47"/>
      <c r="K124" s="1220"/>
      <c r="L124" s="1221"/>
      <c r="M124" s="1221"/>
      <c r="N124" s="1221"/>
      <c r="O124" s="1225"/>
      <c r="P124" s="1226"/>
      <c r="Q124" s="1226"/>
      <c r="R124" s="1227"/>
      <c r="S124" s="47"/>
      <c r="T124" s="1220"/>
      <c r="U124" s="1221"/>
      <c r="V124" s="1221"/>
      <c r="W124" s="1222"/>
      <c r="X124" s="1216"/>
      <c r="Y124" s="1217"/>
      <c r="Z124" s="1217"/>
      <c r="AA124" s="1218"/>
    </row>
    <row r="125" spans="1:27" ht="18.75" customHeight="1" x14ac:dyDescent="0.3">
      <c r="A125" s="47"/>
      <c r="B125" s="1220"/>
      <c r="C125" s="1221"/>
      <c r="D125" s="1221"/>
      <c r="E125" s="1222"/>
      <c r="F125" s="694"/>
      <c r="G125" s="728"/>
      <c r="H125" s="728"/>
      <c r="I125" s="729"/>
      <c r="J125" s="47"/>
      <c r="K125" s="60"/>
      <c r="L125" s="60"/>
      <c r="M125" s="60"/>
      <c r="N125" s="60"/>
      <c r="O125" s="163"/>
      <c r="P125" s="62"/>
      <c r="Q125" s="62"/>
      <c r="R125" s="63"/>
      <c r="S125" s="47"/>
      <c r="T125" s="1220"/>
      <c r="U125" s="1221"/>
      <c r="V125" s="1221"/>
      <c r="W125" s="1222"/>
      <c r="X125" s="62"/>
      <c r="Y125" s="62"/>
      <c r="Z125" s="62"/>
      <c r="AA125" s="63"/>
    </row>
    <row r="126" spans="1:27" ht="18.75" customHeight="1" x14ac:dyDescent="0.3">
      <c r="A126" s="38"/>
      <c r="B126" s="1239"/>
      <c r="C126" s="1240"/>
      <c r="D126" s="1240"/>
      <c r="E126" s="1241"/>
      <c r="F126" s="734"/>
      <c r="G126" s="62"/>
      <c r="H126" s="62"/>
      <c r="I126" s="63"/>
      <c r="J126" s="38"/>
      <c r="K126" s="1242"/>
      <c r="L126" s="1242"/>
      <c r="M126" s="1242"/>
      <c r="N126" s="1242"/>
      <c r="O126" s="1278"/>
      <c r="P126" s="1236"/>
      <c r="Q126" s="1236"/>
      <c r="R126" s="1237"/>
      <c r="S126" s="38"/>
      <c r="T126" s="1220"/>
      <c r="U126" s="1221"/>
      <c r="V126" s="1221"/>
      <c r="W126" s="1222"/>
      <c r="X126" s="1278"/>
      <c r="Y126" s="1236"/>
      <c r="Z126" s="1236"/>
      <c r="AA126" s="1237"/>
    </row>
    <row r="127" spans="1:27" ht="18.75" x14ac:dyDescent="0.3">
      <c r="A127" s="35"/>
      <c r="B127" s="26"/>
      <c r="C127" s="26"/>
      <c r="D127" s="26"/>
      <c r="E127" s="34"/>
      <c r="F127" s="155"/>
      <c r="G127" s="26"/>
      <c r="H127" s="26"/>
      <c r="I127" s="34"/>
      <c r="J127" s="35"/>
      <c r="K127" s="26"/>
      <c r="L127" s="26"/>
      <c r="M127" s="26"/>
      <c r="N127" s="147"/>
      <c r="O127" s="149"/>
      <c r="P127" s="147"/>
      <c r="Q127" s="147"/>
      <c r="R127" s="34"/>
      <c r="S127" s="35"/>
      <c r="T127" s="26"/>
      <c r="U127" s="26"/>
      <c r="V127" s="26"/>
      <c r="W127" s="34"/>
      <c r="X127" s="26"/>
      <c r="Y127" s="26"/>
      <c r="Z127" s="26"/>
      <c r="AA127" s="34"/>
    </row>
    <row r="128" spans="1:27" ht="62.25" customHeight="1" x14ac:dyDescent="0.3">
      <c r="A128" s="36"/>
      <c r="B128" s="33"/>
      <c r="C128" s="31"/>
      <c r="D128" s="31"/>
      <c r="E128" s="32"/>
      <c r="F128" s="156"/>
      <c r="G128" s="31"/>
      <c r="H128" s="31"/>
      <c r="I128" s="32"/>
      <c r="J128" s="36"/>
      <c r="K128" s="33"/>
      <c r="L128" s="31"/>
      <c r="M128" s="31"/>
      <c r="N128" s="31"/>
      <c r="O128" s="33"/>
      <c r="P128" s="31"/>
      <c r="Q128" s="31"/>
      <c r="R128" s="32"/>
      <c r="S128" s="36"/>
      <c r="T128" s="33"/>
      <c r="U128" s="31"/>
      <c r="V128" s="31"/>
      <c r="W128" s="32"/>
      <c r="X128" s="31"/>
      <c r="Y128" s="31"/>
      <c r="Z128" s="31"/>
      <c r="AA128" s="32"/>
    </row>
    <row r="129" spans="1:27" ht="26.25" x14ac:dyDescent="0.25">
      <c r="A129" s="1140"/>
      <c r="B129" s="1141"/>
      <c r="C129" s="1142"/>
      <c r="D129" s="1132"/>
      <c r="E129" s="1133"/>
      <c r="F129" s="1134"/>
      <c r="G129" s="23"/>
      <c r="H129" s="1149"/>
      <c r="I129" s="1150"/>
      <c r="J129" s="1140"/>
      <c r="K129" s="1141"/>
      <c r="L129" s="1142"/>
      <c r="M129" s="1132"/>
      <c r="N129" s="1133"/>
      <c r="O129" s="1134"/>
      <c r="P129" s="23"/>
      <c r="Q129" s="1149"/>
      <c r="R129" s="1150"/>
      <c r="S129" s="1140"/>
      <c r="T129" s="1141"/>
      <c r="U129" s="1142"/>
      <c r="V129" s="1190"/>
      <c r="W129" s="1191"/>
      <c r="X129" s="816"/>
      <c r="Y129" s="23"/>
      <c r="Z129" s="1149"/>
      <c r="AA129" s="1150"/>
    </row>
    <row r="130" spans="1:27" ht="26.25" x14ac:dyDescent="0.25">
      <c r="A130" s="1143"/>
      <c r="B130" s="1144"/>
      <c r="C130" s="1145"/>
      <c r="D130" s="1135"/>
      <c r="E130" s="1136"/>
      <c r="F130" s="1137"/>
      <c r="G130" s="23"/>
      <c r="H130" s="1153"/>
      <c r="I130" s="1154"/>
      <c r="J130" s="1143"/>
      <c r="K130" s="1144"/>
      <c r="L130" s="1145"/>
      <c r="M130" s="1135"/>
      <c r="N130" s="1136"/>
      <c r="O130" s="1137"/>
      <c r="P130" s="23"/>
      <c r="Q130" s="1280"/>
      <c r="R130" s="1281"/>
      <c r="S130" s="1143"/>
      <c r="T130" s="1144"/>
      <c r="U130" s="1145"/>
      <c r="V130" s="1192"/>
      <c r="W130" s="1193"/>
      <c r="X130" s="1194"/>
      <c r="Y130" s="23"/>
      <c r="Z130" s="1280"/>
      <c r="AA130" s="1281"/>
    </row>
    <row r="131" spans="1:27" ht="26.25" x14ac:dyDescent="0.25">
      <c r="A131" s="1143"/>
      <c r="B131" s="1144"/>
      <c r="C131" s="1145"/>
      <c r="D131" s="1135"/>
      <c r="E131" s="1136"/>
      <c r="F131" s="1137"/>
      <c r="G131" s="25"/>
      <c r="H131" s="1157"/>
      <c r="I131" s="1158"/>
      <c r="J131" s="1143"/>
      <c r="K131" s="1144"/>
      <c r="L131" s="1145"/>
      <c r="M131" s="1135"/>
      <c r="N131" s="1136"/>
      <c r="O131" s="1137"/>
      <c r="P131" s="25"/>
      <c r="Q131" s="1157"/>
      <c r="R131" s="1158"/>
      <c r="S131" s="1143"/>
      <c r="T131" s="1144"/>
      <c r="U131" s="1145"/>
      <c r="V131" s="1192"/>
      <c r="W131" s="1193"/>
      <c r="X131" s="1194"/>
      <c r="Y131" s="25"/>
      <c r="Z131" s="1248"/>
      <c r="AA131" s="1249"/>
    </row>
    <row r="132" spans="1:27" ht="31.5" x14ac:dyDescent="0.25">
      <c r="A132" s="1146"/>
      <c r="B132" s="1147"/>
      <c r="C132" s="1148"/>
      <c r="D132" s="1179"/>
      <c r="E132" s="1180"/>
      <c r="F132" s="1180"/>
      <c r="G132" s="1170"/>
      <c r="H132" s="1171"/>
      <c r="I132" s="1172"/>
      <c r="J132" s="1146"/>
      <c r="K132" s="1147"/>
      <c r="L132" s="1148"/>
      <c r="M132" s="1179"/>
      <c r="N132" s="1180"/>
      <c r="O132" s="1289"/>
      <c r="P132" s="1181"/>
      <c r="Q132" s="1182"/>
      <c r="R132" s="1183"/>
      <c r="S132" s="1147"/>
      <c r="T132" s="1147"/>
      <c r="U132" s="1148"/>
      <c r="V132" s="1179"/>
      <c r="W132" s="1180"/>
      <c r="X132" s="1289"/>
      <c r="Y132" s="1181"/>
      <c r="Z132" s="1182"/>
      <c r="AA132" s="1183"/>
    </row>
    <row r="133" spans="1:27" x14ac:dyDescent="0.25">
      <c r="A133" s="321"/>
      <c r="B133" s="320"/>
      <c r="C133" s="320"/>
      <c r="D133" s="320"/>
      <c r="E133" s="320"/>
      <c r="F133" s="320"/>
      <c r="G133" s="1173"/>
      <c r="H133" s="1174"/>
      <c r="I133" s="1175"/>
      <c r="J133" s="321"/>
      <c r="K133" s="320"/>
      <c r="L133" s="320"/>
      <c r="M133" s="320"/>
      <c r="N133" s="320"/>
      <c r="O133" s="398"/>
      <c r="P133" s="1184"/>
      <c r="Q133" s="1185"/>
      <c r="R133" s="1186"/>
      <c r="S133" s="320"/>
      <c r="T133" s="320"/>
      <c r="U133" s="320"/>
      <c r="V133" s="320"/>
      <c r="W133" s="320"/>
      <c r="X133" s="320"/>
      <c r="Y133" s="1184"/>
      <c r="Z133" s="1185"/>
      <c r="AA133" s="1186"/>
    </row>
    <row r="134" spans="1:27" ht="18.75" x14ac:dyDescent="0.25">
      <c r="A134" s="1283"/>
      <c r="B134" s="1284"/>
      <c r="C134" s="1284"/>
      <c r="D134" s="1284"/>
      <c r="E134" s="1285"/>
      <c r="F134" s="322"/>
      <c r="G134" s="1176"/>
      <c r="H134" s="1177"/>
      <c r="I134" s="1178"/>
      <c r="J134" s="1164"/>
      <c r="K134" s="1165"/>
      <c r="L134" s="1165"/>
      <c r="M134" s="1165"/>
      <c r="N134" s="1165"/>
      <c r="O134" s="397"/>
      <c r="P134" s="1187"/>
      <c r="Q134" s="1188"/>
      <c r="R134" s="1189"/>
      <c r="S134" s="1165"/>
      <c r="T134" s="1165"/>
      <c r="U134" s="1165"/>
      <c r="V134" s="1165"/>
      <c r="W134" s="1165"/>
      <c r="X134" s="396"/>
      <c r="Y134" s="1187"/>
      <c r="Z134" s="1188"/>
      <c r="AA134" s="1189"/>
    </row>
    <row r="135" spans="1:27" ht="31.5" x14ac:dyDescent="0.25">
      <c r="A135" s="1202"/>
      <c r="B135" s="1203"/>
      <c r="C135" s="1203"/>
      <c r="D135" s="1203"/>
      <c r="E135" s="1203"/>
      <c r="F135" s="1203"/>
      <c r="G135" s="1203"/>
      <c r="H135" s="1203"/>
      <c r="I135" s="1204"/>
      <c r="J135" s="1202"/>
      <c r="K135" s="1203"/>
      <c r="L135" s="1203"/>
      <c r="M135" s="1203"/>
      <c r="N135" s="1203"/>
      <c r="O135" s="1203"/>
      <c r="P135" s="1203"/>
      <c r="Q135" s="1203"/>
      <c r="R135" s="1204"/>
      <c r="S135" s="1202"/>
      <c r="T135" s="1203"/>
      <c r="U135" s="1203"/>
      <c r="V135" s="1203"/>
      <c r="W135" s="1203"/>
      <c r="X135" s="1203"/>
      <c r="Y135" s="1203"/>
      <c r="Z135" s="1203"/>
      <c r="AA135" s="1204"/>
    </row>
    <row r="136" spans="1:27" ht="23.25" x14ac:dyDescent="0.25">
      <c r="A136" s="24"/>
      <c r="B136" s="1210"/>
      <c r="C136" s="1206"/>
      <c r="D136" s="1206"/>
      <c r="E136" s="1207"/>
      <c r="F136" s="1208"/>
      <c r="G136" s="1208"/>
      <c r="H136" s="1208"/>
      <c r="I136" s="1209"/>
      <c r="J136" s="24"/>
      <c r="K136" s="1210"/>
      <c r="L136" s="1206"/>
      <c r="M136" s="1206"/>
      <c r="N136" s="1207"/>
      <c r="O136" s="1208"/>
      <c r="P136" s="1208"/>
      <c r="Q136" s="1208"/>
      <c r="R136" s="1209"/>
      <c r="S136" s="24"/>
      <c r="T136" s="1210"/>
      <c r="U136" s="1206"/>
      <c r="V136" s="1206"/>
      <c r="W136" s="1207"/>
      <c r="X136" s="1208"/>
      <c r="Y136" s="1208"/>
      <c r="Z136" s="1208"/>
      <c r="AA136" s="1209"/>
    </row>
    <row r="137" spans="1:27" ht="21" x14ac:dyDescent="0.35">
      <c r="A137" s="37"/>
      <c r="B137" s="1213"/>
      <c r="C137" s="1214"/>
      <c r="D137" s="1214"/>
      <c r="E137" s="1215"/>
      <c r="F137" s="731"/>
      <c r="G137" s="141"/>
      <c r="H137" s="141"/>
      <c r="I137" s="142"/>
      <c r="J137" s="151"/>
      <c r="K137" s="1213"/>
      <c r="L137" s="1214"/>
      <c r="M137" s="1214"/>
      <c r="N137" s="1215"/>
      <c r="O137" s="1216"/>
      <c r="P137" s="1217"/>
      <c r="Q137" s="1217"/>
      <c r="R137" s="1218"/>
      <c r="S137" s="37"/>
      <c r="T137" s="1213"/>
      <c r="U137" s="1214"/>
      <c r="V137" s="1214"/>
      <c r="W137" s="1215"/>
      <c r="X137" s="1216"/>
      <c r="Y137" s="1217"/>
      <c r="Z137" s="1217"/>
      <c r="AA137" s="1218"/>
    </row>
    <row r="138" spans="1:27" ht="18.75" customHeight="1" x14ac:dyDescent="0.3">
      <c r="A138" s="27"/>
      <c r="B138" s="1220"/>
      <c r="C138" s="1221"/>
      <c r="D138" s="1221"/>
      <c r="E138" s="1222"/>
      <c r="F138" s="734"/>
      <c r="G138" s="728"/>
      <c r="H138" s="737"/>
      <c r="I138" s="738"/>
      <c r="J138" s="47"/>
      <c r="K138" s="1220"/>
      <c r="L138" s="1221"/>
      <c r="M138" s="1221"/>
      <c r="N138" s="1222"/>
      <c r="O138" s="1216"/>
      <c r="P138" s="1217"/>
      <c r="Q138" s="1217"/>
      <c r="R138" s="1218"/>
      <c r="S138" s="27"/>
      <c r="T138" s="1220"/>
      <c r="U138" s="1221"/>
      <c r="V138" s="1221"/>
      <c r="W138" s="1222"/>
      <c r="X138" s="1216"/>
      <c r="Y138" s="1217"/>
      <c r="Z138" s="1217"/>
      <c r="AA138" s="1218"/>
    </row>
    <row r="139" spans="1:27" ht="18.75" customHeight="1" x14ac:dyDescent="0.3">
      <c r="A139" s="27"/>
      <c r="B139" s="1220"/>
      <c r="C139" s="1221"/>
      <c r="D139" s="1221"/>
      <c r="E139" s="1222"/>
      <c r="F139" s="734"/>
      <c r="G139" s="728"/>
      <c r="H139" s="728"/>
      <c r="I139" s="729"/>
      <c r="J139" s="47"/>
      <c r="K139" s="1220"/>
      <c r="L139" s="1221"/>
      <c r="M139" s="1221"/>
      <c r="N139" s="1222"/>
      <c r="O139" s="1216"/>
      <c r="P139" s="1217"/>
      <c r="Q139" s="1217"/>
      <c r="R139" s="1218"/>
      <c r="S139" s="27"/>
      <c r="T139" s="1220"/>
      <c r="U139" s="1221"/>
      <c r="V139" s="1221"/>
      <c r="W139" s="1222"/>
      <c r="X139" s="1216"/>
      <c r="Y139" s="1217"/>
      <c r="Z139" s="1217"/>
      <c r="AA139" s="1218"/>
    </row>
    <row r="140" spans="1:27" ht="18.75" customHeight="1" x14ac:dyDescent="0.3">
      <c r="A140" s="47"/>
      <c r="B140" s="1220"/>
      <c r="C140" s="1221"/>
      <c r="D140" s="1221"/>
      <c r="E140" s="1222"/>
      <c r="F140" s="694"/>
      <c r="G140" s="728"/>
      <c r="H140" s="728"/>
      <c r="I140" s="729"/>
      <c r="J140" s="47"/>
      <c r="K140" s="60"/>
      <c r="L140" s="60"/>
      <c r="M140" s="60"/>
      <c r="N140" s="61"/>
      <c r="O140" s="1236"/>
      <c r="P140" s="1236"/>
      <c r="Q140" s="1236"/>
      <c r="R140" s="1237"/>
      <c r="S140" s="47"/>
      <c r="T140" s="1220"/>
      <c r="U140" s="1221"/>
      <c r="V140" s="1221"/>
      <c r="W140" s="1222"/>
      <c r="X140" s="1236"/>
      <c r="Y140" s="1236"/>
      <c r="Z140" s="1236"/>
      <c r="AA140" s="1237"/>
    </row>
    <row r="141" spans="1:27" ht="21" x14ac:dyDescent="0.3">
      <c r="A141" s="38"/>
      <c r="B141" s="1239"/>
      <c r="C141" s="1240"/>
      <c r="D141" s="1240"/>
      <c r="E141" s="1241"/>
      <c r="F141" s="734"/>
      <c r="G141" s="62"/>
      <c r="H141" s="62"/>
      <c r="I141" s="63"/>
      <c r="J141" s="48"/>
      <c r="K141" s="1242"/>
      <c r="L141" s="1242"/>
      <c r="M141" s="1242"/>
      <c r="N141" s="1243"/>
      <c r="O141" s="1236"/>
      <c r="P141" s="1236"/>
      <c r="Q141" s="1236"/>
      <c r="R141" s="1237"/>
      <c r="S141" s="48"/>
      <c r="T141" s="1220"/>
      <c r="U141" s="1221"/>
      <c r="V141" s="1221"/>
      <c r="W141" s="1222"/>
      <c r="X141" s="1236"/>
      <c r="Y141" s="1236"/>
      <c r="Z141" s="1236"/>
      <c r="AA141" s="1237"/>
    </row>
    <row r="142" spans="1:27" ht="31.5" customHeight="1" x14ac:dyDescent="0.3">
      <c r="A142" s="35"/>
      <c r="B142" s="26"/>
      <c r="C142" s="26"/>
      <c r="D142" s="26"/>
      <c r="E142" s="34"/>
      <c r="F142" s="155"/>
      <c r="G142" s="26"/>
      <c r="H142" s="26"/>
      <c r="I142" s="34"/>
      <c r="J142" s="35"/>
      <c r="K142" s="26"/>
      <c r="L142" s="26"/>
      <c r="M142" s="26"/>
      <c r="N142" s="34"/>
      <c r="O142" s="26"/>
      <c r="P142" s="26"/>
      <c r="Q142" s="26"/>
      <c r="R142" s="34"/>
      <c r="S142" s="35"/>
      <c r="T142" s="26"/>
      <c r="U142" s="26"/>
      <c r="V142" s="26"/>
      <c r="W142" s="34"/>
      <c r="X142" s="26"/>
      <c r="Y142" s="26"/>
      <c r="Z142" s="26"/>
      <c r="AA142" s="34"/>
    </row>
    <row r="143" spans="1:27" ht="18.75" x14ac:dyDescent="0.3">
      <c r="A143" s="30"/>
      <c r="B143" s="33"/>
      <c r="C143" s="31"/>
      <c r="D143" s="31"/>
      <c r="E143" s="32"/>
      <c r="F143" s="156"/>
      <c r="G143" s="31"/>
      <c r="H143" s="31"/>
      <c r="I143" s="32"/>
      <c r="J143" s="36"/>
      <c r="K143" s="33"/>
      <c r="L143" s="31"/>
      <c r="M143" s="31"/>
      <c r="N143" s="32"/>
      <c r="O143" s="31"/>
      <c r="P143" s="31"/>
      <c r="Q143" s="31"/>
      <c r="R143" s="32"/>
      <c r="S143" s="30"/>
      <c r="T143" s="33"/>
      <c r="U143" s="31"/>
      <c r="V143" s="31"/>
      <c r="W143" s="32"/>
      <c r="X143" s="31"/>
      <c r="Y143" s="31"/>
      <c r="Z143" s="31"/>
      <c r="AA143" s="32"/>
    </row>
    <row r="144" spans="1:27" s="22" customFormat="1" x14ac:dyDescent="0.25">
      <c r="A144" s="77"/>
      <c r="B144" s="77"/>
      <c r="C144" s="77"/>
      <c r="D144" s="77"/>
      <c r="E144" s="77"/>
      <c r="F144" s="153"/>
      <c r="G144" s="77"/>
      <c r="H144" s="77"/>
      <c r="I144" s="77"/>
      <c r="J144" s="77"/>
      <c r="K144" s="77"/>
      <c r="L144" s="77"/>
      <c r="M144" s="77"/>
      <c r="N144" s="77"/>
      <c r="O144" s="77"/>
      <c r="P144" s="77"/>
      <c r="Q144" s="77"/>
      <c r="R144" s="77"/>
      <c r="S144" s="77"/>
      <c r="T144" s="77"/>
      <c r="U144" s="77"/>
      <c r="V144" s="77"/>
      <c r="W144" s="77"/>
      <c r="X144" s="77"/>
      <c r="Y144" s="77"/>
      <c r="Z144" s="77"/>
      <c r="AA144" s="77"/>
    </row>
    <row r="145" spans="1:27" ht="23.25" customHeight="1" x14ac:dyDescent="0.25">
      <c r="A145" s="18"/>
      <c r="B145" s="18"/>
      <c r="C145" s="18"/>
      <c r="D145" s="28"/>
      <c r="E145" s="28"/>
      <c r="F145" s="154"/>
      <c r="G145" s="29"/>
      <c r="H145" s="29"/>
      <c r="I145" s="29"/>
      <c r="J145" s="18"/>
      <c r="K145" s="18"/>
      <c r="L145" s="18"/>
      <c r="M145" s="28"/>
      <c r="N145" s="28"/>
      <c r="O145" s="28"/>
      <c r="P145" s="29"/>
      <c r="Q145" s="29"/>
      <c r="R145" s="29"/>
      <c r="S145" s="18"/>
      <c r="T145" s="18"/>
      <c r="U145" s="18"/>
      <c r="V145" s="28"/>
      <c r="W145" s="28"/>
      <c r="X145" s="28"/>
      <c r="Y145" s="29"/>
      <c r="Z145" s="29"/>
      <c r="AA145" s="29"/>
    </row>
    <row r="146" spans="1:27" ht="26.25" x14ac:dyDescent="0.25">
      <c r="A146" s="1140"/>
      <c r="B146" s="1141"/>
      <c r="C146" s="1142"/>
      <c r="D146" s="1132"/>
      <c r="E146" s="1133"/>
      <c r="F146" s="1134"/>
      <c r="G146" s="23"/>
      <c r="H146" s="1149"/>
      <c r="I146" s="1150"/>
      <c r="J146" s="1140"/>
      <c r="K146" s="1141"/>
      <c r="L146" s="1142"/>
      <c r="M146" s="1132"/>
      <c r="N146" s="1133"/>
      <c r="O146" s="1134"/>
      <c r="P146" s="23"/>
      <c r="Q146" s="1149"/>
      <c r="R146" s="1150"/>
      <c r="S146" s="1140"/>
      <c r="T146" s="1141"/>
      <c r="U146" s="1142"/>
      <c r="V146" s="1190"/>
      <c r="W146" s="1191"/>
      <c r="X146" s="816"/>
      <c r="Y146" s="23"/>
      <c r="Z146" s="1149"/>
      <c r="AA146" s="1150"/>
    </row>
    <row r="147" spans="1:27" ht="26.25" x14ac:dyDescent="0.25">
      <c r="A147" s="1143"/>
      <c r="B147" s="1144"/>
      <c r="C147" s="1145"/>
      <c r="D147" s="1135"/>
      <c r="E147" s="1136"/>
      <c r="F147" s="1137"/>
      <c r="G147" s="23"/>
      <c r="H147" s="1153"/>
      <c r="I147" s="1154"/>
      <c r="J147" s="1143"/>
      <c r="K147" s="1144"/>
      <c r="L147" s="1145"/>
      <c r="M147" s="1135"/>
      <c r="N147" s="1136"/>
      <c r="O147" s="1137"/>
      <c r="P147" s="23"/>
      <c r="Q147" s="1153"/>
      <c r="R147" s="1154"/>
      <c r="S147" s="1143"/>
      <c r="T147" s="1144"/>
      <c r="U147" s="1145"/>
      <c r="V147" s="1192"/>
      <c r="W147" s="1193"/>
      <c r="X147" s="1194"/>
      <c r="Y147" s="23"/>
      <c r="Z147" s="1280"/>
      <c r="AA147" s="1281"/>
    </row>
    <row r="148" spans="1:27" ht="26.25" x14ac:dyDescent="0.25">
      <c r="A148" s="1143"/>
      <c r="B148" s="1144"/>
      <c r="C148" s="1145"/>
      <c r="D148" s="1135"/>
      <c r="E148" s="1136"/>
      <c r="F148" s="1137"/>
      <c r="G148" s="25"/>
      <c r="H148" s="1157"/>
      <c r="I148" s="1158"/>
      <c r="J148" s="1143"/>
      <c r="K148" s="1144"/>
      <c r="L148" s="1145"/>
      <c r="M148" s="1135"/>
      <c r="N148" s="1136"/>
      <c r="O148" s="1137"/>
      <c r="P148" s="25"/>
      <c r="Q148" s="1157"/>
      <c r="R148" s="1158"/>
      <c r="S148" s="1143"/>
      <c r="T148" s="1144"/>
      <c r="U148" s="1145"/>
      <c r="V148" s="1192"/>
      <c r="W148" s="1193"/>
      <c r="X148" s="1194"/>
      <c r="Y148" s="25"/>
      <c r="Z148" s="1248"/>
      <c r="AA148" s="1249"/>
    </row>
    <row r="149" spans="1:27" ht="31.5" x14ac:dyDescent="0.25">
      <c r="A149" s="1146"/>
      <c r="B149" s="1147"/>
      <c r="C149" s="1148"/>
      <c r="D149" s="1179"/>
      <c r="E149" s="1180"/>
      <c r="F149" s="1180"/>
      <c r="G149" s="1170"/>
      <c r="H149" s="1171"/>
      <c r="I149" s="1172"/>
      <c r="J149" s="1146"/>
      <c r="K149" s="1147"/>
      <c r="L149" s="1148"/>
      <c r="M149" s="1179"/>
      <c r="N149" s="1180"/>
      <c r="O149" s="1180"/>
      <c r="P149" s="1181"/>
      <c r="Q149" s="1182"/>
      <c r="R149" s="1183"/>
      <c r="S149" s="1146"/>
      <c r="T149" s="1147"/>
      <c r="U149" s="1148"/>
      <c r="V149" s="1179"/>
      <c r="W149" s="1180"/>
      <c r="X149" s="1180"/>
      <c r="Y149" s="1181"/>
      <c r="Z149" s="1182"/>
      <c r="AA149" s="1183"/>
    </row>
    <row r="150" spans="1:27" x14ac:dyDescent="0.25">
      <c r="A150" s="321"/>
      <c r="B150" s="320"/>
      <c r="C150" s="320"/>
      <c r="D150" s="320"/>
      <c r="E150" s="320"/>
      <c r="F150" s="320"/>
      <c r="G150" s="1173"/>
      <c r="H150" s="1174"/>
      <c r="I150" s="1175"/>
      <c r="J150" s="321"/>
      <c r="K150" s="320"/>
      <c r="L150" s="320"/>
      <c r="M150" s="320"/>
      <c r="N150" s="320"/>
      <c r="O150" s="320"/>
      <c r="P150" s="1184"/>
      <c r="Q150" s="1185"/>
      <c r="R150" s="1186"/>
      <c r="S150" s="321"/>
      <c r="T150" s="320"/>
      <c r="U150" s="320"/>
      <c r="V150" s="320"/>
      <c r="W150" s="320"/>
      <c r="X150" s="398"/>
      <c r="Y150" s="1184"/>
      <c r="Z150" s="1185"/>
      <c r="AA150" s="1186"/>
    </row>
    <row r="151" spans="1:27" ht="18.75" x14ac:dyDescent="0.25">
      <c r="A151" s="1283"/>
      <c r="B151" s="1284"/>
      <c r="C151" s="1284"/>
      <c r="D151" s="1284"/>
      <c r="E151" s="1285"/>
      <c r="F151" s="322"/>
      <c r="G151" s="1176"/>
      <c r="H151" s="1177"/>
      <c r="I151" s="1178"/>
      <c r="J151" s="1164"/>
      <c r="K151" s="1165"/>
      <c r="L151" s="1165"/>
      <c r="M151" s="1165"/>
      <c r="N151" s="1165"/>
      <c r="O151" s="396"/>
      <c r="P151" s="1187"/>
      <c r="Q151" s="1188"/>
      <c r="R151" s="1189"/>
      <c r="S151" s="1164"/>
      <c r="T151" s="1165"/>
      <c r="U151" s="1165"/>
      <c r="V151" s="1165"/>
      <c r="W151" s="1165"/>
      <c r="X151" s="396"/>
      <c r="Y151" s="1187"/>
      <c r="Z151" s="1188"/>
      <c r="AA151" s="1189"/>
    </row>
    <row r="152" spans="1:27" ht="31.5" x14ac:dyDescent="0.25">
      <c r="A152" s="1253"/>
      <c r="B152" s="1254"/>
      <c r="C152" s="1254"/>
      <c r="D152" s="1254"/>
      <c r="E152" s="1254"/>
      <c r="F152" s="1254"/>
      <c r="G152" s="1254"/>
      <c r="H152" s="1254"/>
      <c r="I152" s="1255"/>
      <c r="J152" s="1253"/>
      <c r="K152" s="1254"/>
      <c r="L152" s="1254"/>
      <c r="M152" s="1254"/>
      <c r="N152" s="1254"/>
      <c r="O152" s="1254"/>
      <c r="P152" s="1254"/>
      <c r="Q152" s="1254"/>
      <c r="R152" s="1255"/>
      <c r="S152" s="1253"/>
      <c r="T152" s="1254"/>
      <c r="U152" s="1254"/>
      <c r="V152" s="1254"/>
      <c r="W152" s="1254"/>
      <c r="X152" s="1254"/>
      <c r="Y152" s="1254"/>
      <c r="Z152" s="1254"/>
      <c r="AA152" s="1255"/>
    </row>
    <row r="153" spans="1:27" ht="23.25" x14ac:dyDescent="0.25">
      <c r="A153" s="24"/>
      <c r="B153" s="1210"/>
      <c r="C153" s="1206"/>
      <c r="D153" s="1206"/>
      <c r="E153" s="1207"/>
      <c r="F153" s="1270"/>
      <c r="G153" s="1271"/>
      <c r="H153" s="1271"/>
      <c r="I153" s="1272"/>
      <c r="J153" s="24"/>
      <c r="K153" s="1210"/>
      <c r="L153" s="1206"/>
      <c r="M153" s="1206"/>
      <c r="N153" s="1207"/>
      <c r="O153" s="1206"/>
      <c r="P153" s="1206"/>
      <c r="Q153" s="1206"/>
      <c r="R153" s="1207"/>
      <c r="S153" s="24"/>
      <c r="T153" s="1210"/>
      <c r="U153" s="1206"/>
      <c r="V153" s="1206"/>
      <c r="W153" s="1207"/>
      <c r="X153" s="1206"/>
      <c r="Y153" s="1206"/>
      <c r="Z153" s="1206"/>
      <c r="AA153" s="1207"/>
    </row>
    <row r="154" spans="1:27" ht="21" x14ac:dyDescent="0.35">
      <c r="A154" s="37"/>
      <c r="B154" s="1213"/>
      <c r="C154" s="1214"/>
      <c r="D154" s="1214"/>
      <c r="E154" s="1215"/>
      <c r="F154" s="734"/>
      <c r="G154" s="728"/>
      <c r="H154" s="728"/>
      <c r="I154" s="142"/>
      <c r="J154" s="151"/>
      <c r="K154" s="1213"/>
      <c r="L154" s="1214"/>
      <c r="M154" s="1214"/>
      <c r="N154" s="1214"/>
      <c r="O154" s="1216"/>
      <c r="P154" s="1217"/>
      <c r="Q154" s="1217"/>
      <c r="R154" s="1218"/>
      <c r="S154" s="151"/>
      <c r="T154" s="1213"/>
      <c r="U154" s="1214"/>
      <c r="V154" s="1214"/>
      <c r="W154" s="1215"/>
      <c r="X154" s="1216"/>
      <c r="Y154" s="1217"/>
      <c r="Z154" s="1217"/>
      <c r="AA154" s="1218"/>
    </row>
    <row r="155" spans="1:27" ht="18.75" customHeight="1" x14ac:dyDescent="0.3">
      <c r="A155" s="27"/>
      <c r="B155" s="1220"/>
      <c r="C155" s="1221"/>
      <c r="D155" s="1221"/>
      <c r="E155" s="1222"/>
      <c r="F155" s="734"/>
      <c r="G155" s="728"/>
      <c r="H155" s="737"/>
      <c r="I155" s="738"/>
      <c r="J155" s="47"/>
      <c r="K155" s="1220"/>
      <c r="L155" s="1221"/>
      <c r="M155" s="1221"/>
      <c r="N155" s="1221"/>
      <c r="O155" s="1225"/>
      <c r="P155" s="1226"/>
      <c r="Q155" s="1226"/>
      <c r="R155" s="1227"/>
      <c r="S155" s="47"/>
      <c r="T155" s="1220"/>
      <c r="U155" s="1221"/>
      <c r="V155" s="1221"/>
      <c r="W155" s="1222"/>
      <c r="X155" s="1216"/>
      <c r="Y155" s="1217"/>
      <c r="Z155" s="1217"/>
      <c r="AA155" s="1218"/>
    </row>
    <row r="156" spans="1:27" ht="18.75" customHeight="1" x14ac:dyDescent="0.3">
      <c r="A156" s="47"/>
      <c r="B156" s="1221"/>
      <c r="C156" s="1221"/>
      <c r="D156" s="1221"/>
      <c r="E156" s="1222"/>
      <c r="F156" s="734"/>
      <c r="G156" s="728"/>
      <c r="H156" s="728"/>
      <c r="I156" s="729"/>
      <c r="J156" s="47"/>
      <c r="K156" s="1220"/>
      <c r="L156" s="1221"/>
      <c r="M156" s="1221"/>
      <c r="N156" s="1221"/>
      <c r="O156" s="1225"/>
      <c r="P156" s="1226"/>
      <c r="Q156" s="1226"/>
      <c r="R156" s="1227"/>
      <c r="S156" s="47"/>
      <c r="T156" s="1220"/>
      <c r="U156" s="1221"/>
      <c r="V156" s="1221"/>
      <c r="W156" s="1222"/>
      <c r="X156" s="1216"/>
      <c r="Y156" s="1217"/>
      <c r="Z156" s="1217"/>
      <c r="AA156" s="1218"/>
    </row>
    <row r="157" spans="1:27" ht="18.75" customHeight="1" x14ac:dyDescent="0.3">
      <c r="A157" s="47"/>
      <c r="B157" s="1221"/>
      <c r="C157" s="1221"/>
      <c r="D157" s="1221"/>
      <c r="E157" s="1222"/>
      <c r="F157" s="694"/>
      <c r="G157" s="728"/>
      <c r="H157" s="728"/>
      <c r="I157" s="729"/>
      <c r="J157" s="47"/>
      <c r="K157" s="60"/>
      <c r="L157" s="60"/>
      <c r="M157" s="60"/>
      <c r="N157" s="60"/>
      <c r="O157" s="163"/>
      <c r="P157" s="62"/>
      <c r="Q157" s="62"/>
      <c r="R157" s="63"/>
      <c r="S157" s="47"/>
      <c r="T157" s="1220"/>
      <c r="U157" s="1221"/>
      <c r="V157" s="1221"/>
      <c r="W157" s="1222"/>
      <c r="X157" s="62"/>
      <c r="Y157" s="62"/>
      <c r="Z157" s="62"/>
      <c r="AA157" s="63"/>
    </row>
    <row r="158" spans="1:27" ht="21" x14ac:dyDescent="0.3">
      <c r="A158" s="38"/>
      <c r="B158" s="1240"/>
      <c r="C158" s="1240"/>
      <c r="D158" s="1240"/>
      <c r="E158" s="1241"/>
      <c r="F158" s="734"/>
      <c r="G158" s="62"/>
      <c r="H158" s="62"/>
      <c r="I158" s="63"/>
      <c r="J158" s="38"/>
      <c r="K158" s="1242"/>
      <c r="L158" s="1242"/>
      <c r="M158" s="1242"/>
      <c r="N158" s="1242"/>
      <c r="O158" s="1278"/>
      <c r="P158" s="1236"/>
      <c r="Q158" s="1236"/>
      <c r="R158" s="1237"/>
      <c r="S158" s="38"/>
      <c r="T158" s="1220"/>
      <c r="U158" s="1221"/>
      <c r="V158" s="1221"/>
      <c r="W158" s="1222"/>
      <c r="X158" s="1278"/>
      <c r="Y158" s="1236"/>
      <c r="Z158" s="1236"/>
      <c r="AA158" s="1237"/>
    </row>
    <row r="159" spans="1:27" ht="23.25" customHeight="1" x14ac:dyDescent="0.3">
      <c r="A159" s="35"/>
      <c r="B159" s="26"/>
      <c r="C159" s="26"/>
      <c r="D159" s="26"/>
      <c r="E159" s="34"/>
      <c r="F159" s="155"/>
      <c r="G159" s="26"/>
      <c r="H159" s="26"/>
      <c r="I159" s="34"/>
      <c r="J159" s="35"/>
      <c r="K159" s="26"/>
      <c r="L159" s="26"/>
      <c r="M159" s="26"/>
      <c r="N159" s="147"/>
      <c r="O159" s="149"/>
      <c r="P159" s="147"/>
      <c r="Q159" s="147"/>
      <c r="R159" s="34"/>
      <c r="S159" s="35"/>
      <c r="T159" s="26"/>
      <c r="U159" s="26"/>
      <c r="V159" s="26"/>
      <c r="W159" s="34"/>
      <c r="X159" s="26"/>
      <c r="Y159" s="26"/>
      <c r="Z159" s="26"/>
      <c r="AA159" s="34"/>
    </row>
    <row r="160" spans="1:27" ht="42" customHeight="1" x14ac:dyDescent="0.3">
      <c r="A160" s="36"/>
      <c r="B160" s="33"/>
      <c r="C160" s="31"/>
      <c r="D160" s="31"/>
      <c r="E160" s="32"/>
      <c r="F160" s="156"/>
      <c r="G160" s="31"/>
      <c r="H160" s="31"/>
      <c r="I160" s="32"/>
      <c r="J160" s="36"/>
      <c r="K160" s="33"/>
      <c r="L160" s="31"/>
      <c r="M160" s="31"/>
      <c r="N160" s="31"/>
      <c r="O160" s="33"/>
      <c r="P160" s="31"/>
      <c r="Q160" s="31"/>
      <c r="R160" s="32"/>
      <c r="S160" s="36"/>
      <c r="T160" s="33"/>
      <c r="U160" s="31"/>
      <c r="V160" s="31"/>
      <c r="W160" s="32"/>
      <c r="X160" s="31"/>
      <c r="Y160" s="31"/>
      <c r="Z160" s="31"/>
      <c r="AA160" s="32"/>
    </row>
    <row r="161" spans="1:27" ht="26.25" x14ac:dyDescent="0.25">
      <c r="A161" s="1140"/>
      <c r="B161" s="1141"/>
      <c r="C161" s="1142"/>
      <c r="D161" s="1132"/>
      <c r="E161" s="1133"/>
      <c r="F161" s="1134"/>
      <c r="G161" s="23"/>
      <c r="H161" s="1149"/>
      <c r="I161" s="1150"/>
      <c r="J161" s="1140"/>
      <c r="K161" s="1141"/>
      <c r="L161" s="1142"/>
      <c r="M161" s="1132"/>
      <c r="N161" s="1133"/>
      <c r="O161" s="1134"/>
      <c r="P161" s="23"/>
      <c r="Q161" s="1149"/>
      <c r="R161" s="1150"/>
      <c r="S161" s="1140"/>
      <c r="T161" s="1141"/>
      <c r="U161" s="1142"/>
      <c r="V161" s="1190"/>
      <c r="W161" s="1191"/>
      <c r="X161" s="816"/>
      <c r="Y161" s="23"/>
      <c r="Z161" s="1149"/>
      <c r="AA161" s="1150"/>
    </row>
    <row r="162" spans="1:27" ht="26.25" x14ac:dyDescent="0.25">
      <c r="A162" s="1143"/>
      <c r="B162" s="1144"/>
      <c r="C162" s="1145"/>
      <c r="D162" s="1135"/>
      <c r="E162" s="1136"/>
      <c r="F162" s="1137"/>
      <c r="G162" s="23"/>
      <c r="H162" s="1153"/>
      <c r="I162" s="1154"/>
      <c r="J162" s="1143"/>
      <c r="K162" s="1144"/>
      <c r="L162" s="1145"/>
      <c r="M162" s="1135"/>
      <c r="N162" s="1136"/>
      <c r="O162" s="1137"/>
      <c r="P162" s="23"/>
      <c r="Q162" s="1153"/>
      <c r="R162" s="1154"/>
      <c r="S162" s="1143"/>
      <c r="T162" s="1144"/>
      <c r="U162" s="1145"/>
      <c r="V162" s="1192"/>
      <c r="W162" s="1193"/>
      <c r="X162" s="1194"/>
      <c r="Y162" s="23"/>
      <c r="Z162" s="1280"/>
      <c r="AA162" s="1281"/>
    </row>
    <row r="163" spans="1:27" ht="26.25" x14ac:dyDescent="0.25">
      <c r="A163" s="1143"/>
      <c r="B163" s="1144"/>
      <c r="C163" s="1145"/>
      <c r="D163" s="1135"/>
      <c r="E163" s="1136"/>
      <c r="F163" s="1137"/>
      <c r="G163" s="25"/>
      <c r="H163" s="1157"/>
      <c r="I163" s="1158"/>
      <c r="J163" s="1143"/>
      <c r="K163" s="1144"/>
      <c r="L163" s="1145"/>
      <c r="M163" s="1135"/>
      <c r="N163" s="1136"/>
      <c r="O163" s="1137"/>
      <c r="P163" s="25"/>
      <c r="Q163" s="1292"/>
      <c r="R163" s="1293"/>
      <c r="S163" s="1143"/>
      <c r="T163" s="1144"/>
      <c r="U163" s="1145"/>
      <c r="V163" s="1192"/>
      <c r="W163" s="1193"/>
      <c r="X163" s="1194"/>
      <c r="Y163" s="25"/>
      <c r="Z163" s="1248"/>
      <c r="AA163" s="1249"/>
    </row>
    <row r="164" spans="1:27" ht="31.5" x14ac:dyDescent="0.25">
      <c r="A164" s="1146"/>
      <c r="B164" s="1147"/>
      <c r="C164" s="1148"/>
      <c r="D164" s="1179"/>
      <c r="E164" s="1180"/>
      <c r="F164" s="1180"/>
      <c r="G164" s="1170"/>
      <c r="H164" s="1171"/>
      <c r="I164" s="1172"/>
      <c r="J164" s="1146"/>
      <c r="K164" s="1147"/>
      <c r="L164" s="1148"/>
      <c r="M164" s="1179"/>
      <c r="N164" s="1180"/>
      <c r="O164" s="1180"/>
      <c r="P164" s="1181"/>
      <c r="Q164" s="1182"/>
      <c r="R164" s="1183"/>
      <c r="S164" s="1146"/>
      <c r="T164" s="1147"/>
      <c r="U164" s="1148"/>
      <c r="V164" s="1179"/>
      <c r="W164" s="1180"/>
      <c r="X164" s="1289"/>
      <c r="Y164" s="1181"/>
      <c r="Z164" s="1182"/>
      <c r="AA164" s="1183"/>
    </row>
    <row r="165" spans="1:27" x14ac:dyDescent="0.25">
      <c r="A165" s="321"/>
      <c r="B165" s="320"/>
      <c r="C165" s="320"/>
      <c r="D165" s="320"/>
      <c r="E165" s="320"/>
      <c r="F165" s="320"/>
      <c r="G165" s="1173"/>
      <c r="H165" s="1174"/>
      <c r="I165" s="1175"/>
      <c r="J165" s="321"/>
      <c r="K165" s="320"/>
      <c r="L165" s="320"/>
      <c r="M165" s="320"/>
      <c r="N165" s="320"/>
      <c r="O165" s="320"/>
      <c r="P165" s="1184"/>
      <c r="Q165" s="1185"/>
      <c r="R165" s="1186"/>
      <c r="S165" s="321"/>
      <c r="T165" s="320"/>
      <c r="U165" s="320"/>
      <c r="V165" s="320"/>
      <c r="W165" s="320"/>
      <c r="X165" s="398"/>
      <c r="Y165" s="1184"/>
      <c r="Z165" s="1185"/>
      <c r="AA165" s="1186"/>
    </row>
    <row r="166" spans="1:27" ht="18.75" x14ac:dyDescent="0.25">
      <c r="A166" s="1283"/>
      <c r="B166" s="1284"/>
      <c r="C166" s="1284"/>
      <c r="D166" s="1284"/>
      <c r="E166" s="1285"/>
      <c r="F166" s="322"/>
      <c r="G166" s="1176"/>
      <c r="H166" s="1177"/>
      <c r="I166" s="1178"/>
      <c r="J166" s="1164"/>
      <c r="K166" s="1165"/>
      <c r="L166" s="1165"/>
      <c r="M166" s="1165"/>
      <c r="N166" s="1165"/>
      <c r="O166" s="396"/>
      <c r="P166" s="1187"/>
      <c r="Q166" s="1188"/>
      <c r="R166" s="1189"/>
      <c r="S166" s="1164"/>
      <c r="T166" s="1165"/>
      <c r="U166" s="1165"/>
      <c r="V166" s="1165"/>
      <c r="W166" s="1165"/>
      <c r="X166" s="396"/>
      <c r="Y166" s="1187"/>
      <c r="Z166" s="1188"/>
      <c r="AA166" s="1189"/>
    </row>
    <row r="167" spans="1:27" ht="31.5" x14ac:dyDescent="0.25">
      <c r="A167" s="1202"/>
      <c r="B167" s="1203"/>
      <c r="C167" s="1203"/>
      <c r="D167" s="1203"/>
      <c r="E167" s="1203"/>
      <c r="F167" s="1203"/>
      <c r="G167" s="1203"/>
      <c r="H167" s="1203"/>
      <c r="I167" s="1204"/>
      <c r="J167" s="1253"/>
      <c r="K167" s="1254"/>
      <c r="L167" s="1254"/>
      <c r="M167" s="1254"/>
      <c r="N167" s="1254"/>
      <c r="O167" s="1254"/>
      <c r="P167" s="1254"/>
      <c r="Q167" s="1254"/>
      <c r="R167" s="1255"/>
      <c r="S167" s="1202"/>
      <c r="T167" s="1203"/>
      <c r="U167" s="1203"/>
      <c r="V167" s="1203"/>
      <c r="W167" s="1203"/>
      <c r="X167" s="1203"/>
      <c r="Y167" s="1203"/>
      <c r="Z167" s="1203"/>
      <c r="AA167" s="1204"/>
    </row>
    <row r="168" spans="1:27" ht="23.25" x14ac:dyDescent="0.25">
      <c r="A168" s="24"/>
      <c r="B168" s="1210"/>
      <c r="C168" s="1206"/>
      <c r="D168" s="1206"/>
      <c r="E168" s="1207"/>
      <c r="F168" s="1206"/>
      <c r="G168" s="1206"/>
      <c r="H168" s="1206"/>
      <c r="I168" s="1207"/>
      <c r="J168" s="24"/>
      <c r="K168" s="1210"/>
      <c r="L168" s="1206"/>
      <c r="M168" s="1206"/>
      <c r="N168" s="1207"/>
      <c r="O168" s="1208"/>
      <c r="P168" s="1208"/>
      <c r="Q168" s="1208"/>
      <c r="R168" s="1209"/>
      <c r="S168" s="24"/>
      <c r="T168" s="1210"/>
      <c r="U168" s="1206"/>
      <c r="V168" s="1206"/>
      <c r="W168" s="1207"/>
      <c r="X168" s="1208"/>
      <c r="Y168" s="1208"/>
      <c r="Z168" s="1208"/>
      <c r="AA168" s="1209"/>
    </row>
    <row r="169" spans="1:27" ht="21" x14ac:dyDescent="0.35">
      <c r="A169" s="37"/>
      <c r="B169" s="1213"/>
      <c r="C169" s="1214"/>
      <c r="D169" s="1214"/>
      <c r="E169" s="1215"/>
      <c r="F169" s="732"/>
      <c r="G169" s="141"/>
      <c r="H169" s="141"/>
      <c r="I169" s="142"/>
      <c r="J169" s="151"/>
      <c r="K169" s="1213"/>
      <c r="L169" s="1214"/>
      <c r="M169" s="1214"/>
      <c r="N169" s="1214"/>
      <c r="O169" s="1216"/>
      <c r="P169" s="1217"/>
      <c r="Q169" s="1217"/>
      <c r="R169" s="1218"/>
      <c r="S169" s="151"/>
      <c r="T169" s="1213"/>
      <c r="U169" s="1214"/>
      <c r="V169" s="1214"/>
      <c r="W169" s="1215"/>
      <c r="X169" s="1216"/>
      <c r="Y169" s="1217"/>
      <c r="Z169" s="1217"/>
      <c r="AA169" s="1218"/>
    </row>
    <row r="170" spans="1:27" ht="18.75" customHeight="1" x14ac:dyDescent="0.3">
      <c r="A170" s="47"/>
      <c r="B170" s="1220"/>
      <c r="C170" s="1221"/>
      <c r="D170" s="1221"/>
      <c r="E170" s="1222"/>
      <c r="F170" s="734"/>
      <c r="G170" s="728"/>
      <c r="H170" s="737"/>
      <c r="I170" s="738"/>
      <c r="J170" s="47"/>
      <c r="K170" s="1220"/>
      <c r="L170" s="1221"/>
      <c r="M170" s="1221"/>
      <c r="N170" s="1221"/>
      <c r="O170" s="1225"/>
      <c r="P170" s="1226"/>
      <c r="Q170" s="1226"/>
      <c r="R170" s="1227"/>
      <c r="S170" s="47"/>
      <c r="T170" s="1220"/>
      <c r="U170" s="1221"/>
      <c r="V170" s="1221"/>
      <c r="W170" s="1222"/>
      <c r="X170" s="1216"/>
      <c r="Y170" s="1217"/>
      <c r="Z170" s="1217"/>
      <c r="AA170" s="1218"/>
    </row>
    <row r="171" spans="1:27" ht="18.75" customHeight="1" x14ac:dyDescent="0.3">
      <c r="A171" s="47"/>
      <c r="B171" s="1220"/>
      <c r="C171" s="1221"/>
      <c r="D171" s="1221"/>
      <c r="E171" s="1222"/>
      <c r="F171" s="734"/>
      <c r="G171" s="728"/>
      <c r="H171" s="728"/>
      <c r="I171" s="729"/>
      <c r="J171" s="47"/>
      <c r="K171" s="1220"/>
      <c r="L171" s="1221"/>
      <c r="M171" s="1221"/>
      <c r="N171" s="1221"/>
      <c r="O171" s="1225"/>
      <c r="P171" s="1226"/>
      <c r="Q171" s="1226"/>
      <c r="R171" s="1227"/>
      <c r="S171" s="47"/>
      <c r="T171" s="1220"/>
      <c r="U171" s="1221"/>
      <c r="V171" s="1221"/>
      <c r="W171" s="1222"/>
      <c r="X171" s="1216"/>
      <c r="Y171" s="1217"/>
      <c r="Z171" s="1217"/>
      <c r="AA171" s="1218"/>
    </row>
    <row r="172" spans="1:27" ht="18.75" customHeight="1" x14ac:dyDescent="0.3">
      <c r="A172" s="47"/>
      <c r="B172" s="1220"/>
      <c r="C172" s="1221"/>
      <c r="D172" s="1221"/>
      <c r="E172" s="1222"/>
      <c r="F172" s="695"/>
      <c r="G172" s="728"/>
      <c r="H172" s="728"/>
      <c r="I172" s="729"/>
      <c r="J172" s="47"/>
      <c r="K172" s="60"/>
      <c r="L172" s="60"/>
      <c r="M172" s="60"/>
      <c r="N172" s="60"/>
      <c r="O172" s="1278"/>
      <c r="P172" s="1236"/>
      <c r="Q172" s="1236"/>
      <c r="R172" s="1237"/>
      <c r="S172" s="47"/>
      <c r="T172" s="1220"/>
      <c r="U172" s="1221"/>
      <c r="V172" s="1221"/>
      <c r="W172" s="1222"/>
      <c r="X172" s="1236"/>
      <c r="Y172" s="1236"/>
      <c r="Z172" s="1236"/>
      <c r="AA172" s="1237"/>
    </row>
    <row r="173" spans="1:27" ht="21" x14ac:dyDescent="0.3">
      <c r="A173" s="38"/>
      <c r="B173" s="1239"/>
      <c r="C173" s="1240"/>
      <c r="D173" s="1240"/>
      <c r="E173" s="1241"/>
      <c r="F173" s="734"/>
      <c r="G173" s="62"/>
      <c r="H173" s="62"/>
      <c r="I173" s="63"/>
      <c r="J173" s="48"/>
      <c r="K173" s="1242"/>
      <c r="L173" s="1242"/>
      <c r="M173" s="1242"/>
      <c r="N173" s="1242"/>
      <c r="O173" s="1278"/>
      <c r="P173" s="1236"/>
      <c r="Q173" s="1236"/>
      <c r="R173" s="1237"/>
      <c r="S173" s="48"/>
      <c r="T173" s="1220"/>
      <c r="U173" s="1221"/>
      <c r="V173" s="1221"/>
      <c r="W173" s="1222"/>
      <c r="X173" s="1236"/>
      <c r="Y173" s="1236"/>
      <c r="Z173" s="1236"/>
      <c r="AA173" s="1237"/>
    </row>
    <row r="174" spans="1:27" ht="31.5" customHeight="1" x14ac:dyDescent="0.3">
      <c r="A174" s="35"/>
      <c r="B174" s="26"/>
      <c r="C174" s="26"/>
      <c r="D174" s="26"/>
      <c r="E174" s="34"/>
      <c r="F174" s="155"/>
      <c r="G174" s="26"/>
      <c r="H174" s="26"/>
      <c r="I174" s="34"/>
      <c r="J174" s="35"/>
      <c r="K174" s="26"/>
      <c r="L174" s="26"/>
      <c r="M174" s="26"/>
      <c r="N174" s="147"/>
      <c r="O174" s="149"/>
      <c r="P174" s="147"/>
      <c r="Q174" s="147"/>
      <c r="R174" s="34"/>
      <c r="S174" s="35"/>
      <c r="T174" s="26"/>
      <c r="U174" s="26"/>
      <c r="V174" s="26"/>
      <c r="W174" s="34"/>
      <c r="X174" s="26"/>
      <c r="Y174" s="26"/>
      <c r="Z174" s="26"/>
      <c r="AA174" s="34"/>
    </row>
    <row r="175" spans="1:27" ht="18.75" x14ac:dyDescent="0.3">
      <c r="A175" s="30"/>
      <c r="B175" s="33"/>
      <c r="C175" s="31"/>
      <c r="D175" s="31"/>
      <c r="E175" s="32"/>
      <c r="F175" s="156"/>
      <c r="G175" s="31"/>
      <c r="H175" s="31"/>
      <c r="I175" s="32"/>
      <c r="J175" s="36"/>
      <c r="K175" s="33"/>
      <c r="L175" s="31"/>
      <c r="M175" s="31"/>
      <c r="N175" s="31"/>
      <c r="O175" s="33"/>
      <c r="P175" s="31"/>
      <c r="Q175" s="31"/>
      <c r="R175" s="32"/>
      <c r="S175" s="36"/>
      <c r="T175" s="33"/>
      <c r="U175" s="31"/>
      <c r="V175" s="31"/>
      <c r="W175" s="32"/>
      <c r="X175" s="31"/>
      <c r="Y175" s="31"/>
      <c r="Z175" s="31"/>
      <c r="AA175" s="32"/>
    </row>
    <row r="176" spans="1:27" s="22" customFormat="1" x14ac:dyDescent="0.25">
      <c r="A176" s="77"/>
      <c r="B176" s="77"/>
      <c r="C176" s="77"/>
      <c r="D176" s="77"/>
      <c r="E176" s="77"/>
      <c r="F176" s="153"/>
      <c r="G176" s="77"/>
      <c r="H176" s="77"/>
      <c r="I176" s="77"/>
      <c r="J176" s="77"/>
      <c r="K176" s="77"/>
      <c r="L176" s="77"/>
      <c r="M176" s="77"/>
      <c r="N176" s="77"/>
      <c r="O176" s="77"/>
      <c r="P176" s="77"/>
      <c r="Q176" s="77"/>
      <c r="R176" s="77"/>
      <c r="S176" s="77"/>
      <c r="T176" s="77"/>
      <c r="U176" s="77"/>
      <c r="V176" s="77"/>
      <c r="W176" s="77"/>
      <c r="X176" s="77"/>
      <c r="Y176" s="77"/>
      <c r="Z176" s="77"/>
      <c r="AA176" s="77"/>
    </row>
    <row r="177" spans="1:27" ht="26.25" x14ac:dyDescent="0.25">
      <c r="A177" s="18"/>
      <c r="B177" s="18"/>
      <c r="C177" s="18"/>
      <c r="D177" s="28"/>
      <c r="E177" s="28"/>
      <c r="F177" s="154"/>
      <c r="G177" s="29"/>
      <c r="H177" s="29"/>
      <c r="I177" s="29"/>
      <c r="J177" s="18"/>
      <c r="K177" s="18"/>
      <c r="L177" s="18"/>
      <c r="M177" s="28"/>
      <c r="N177" s="28"/>
      <c r="O177" s="28"/>
      <c r="P177" s="29"/>
      <c r="Q177" s="29"/>
      <c r="R177" s="29"/>
      <c r="S177" s="18"/>
      <c r="T177" s="18"/>
      <c r="U177" s="18"/>
      <c r="V177" s="28"/>
      <c r="W177" s="28"/>
      <c r="X177" s="28"/>
      <c r="Y177" s="29"/>
      <c r="Z177" s="29"/>
      <c r="AA177" s="29"/>
    </row>
    <row r="178" spans="1:27" ht="26.25" x14ac:dyDescent="0.25">
      <c r="A178" s="1140"/>
      <c r="B178" s="1141"/>
      <c r="C178" s="1142"/>
      <c r="D178" s="1132"/>
      <c r="E178" s="1133"/>
      <c r="F178" s="1134"/>
      <c r="G178" s="23"/>
      <c r="H178" s="1149"/>
      <c r="I178" s="1150"/>
      <c r="J178" s="1140"/>
      <c r="K178" s="1141"/>
      <c r="L178" s="1142"/>
      <c r="M178" s="1132"/>
      <c r="N178" s="1133"/>
      <c r="O178" s="1134"/>
      <c r="P178" s="23"/>
      <c r="Q178" s="1149"/>
      <c r="R178" s="1150"/>
      <c r="S178" s="1140"/>
      <c r="T178" s="1141"/>
      <c r="U178" s="1142"/>
      <c r="V178" s="1190"/>
      <c r="W178" s="1191"/>
      <c r="X178" s="816"/>
      <c r="Y178" s="23"/>
      <c r="Z178" s="1149"/>
      <c r="AA178" s="1150"/>
    </row>
    <row r="179" spans="1:27" ht="26.25" x14ac:dyDescent="0.25">
      <c r="A179" s="1143"/>
      <c r="B179" s="1144"/>
      <c r="C179" s="1145"/>
      <c r="D179" s="1135"/>
      <c r="E179" s="1136"/>
      <c r="F179" s="1137"/>
      <c r="G179" s="23"/>
      <c r="H179" s="1280"/>
      <c r="I179" s="1281"/>
      <c r="J179" s="1143"/>
      <c r="K179" s="1144"/>
      <c r="L179" s="1145"/>
      <c r="M179" s="1135"/>
      <c r="N179" s="1136"/>
      <c r="O179" s="1137"/>
      <c r="P179" s="23"/>
      <c r="Q179" s="1280"/>
      <c r="R179" s="1281"/>
      <c r="S179" s="1143"/>
      <c r="T179" s="1144"/>
      <c r="U179" s="1145"/>
      <c r="V179" s="1192"/>
      <c r="W179" s="1193"/>
      <c r="X179" s="1194"/>
      <c r="Y179" s="23"/>
      <c r="Z179" s="1280"/>
      <c r="AA179" s="1281"/>
    </row>
    <row r="180" spans="1:27" ht="26.25" x14ac:dyDescent="0.25">
      <c r="A180" s="1143"/>
      <c r="B180" s="1144"/>
      <c r="C180" s="1145"/>
      <c r="D180" s="1135"/>
      <c r="E180" s="1136"/>
      <c r="F180" s="1137"/>
      <c r="G180" s="25"/>
      <c r="H180" s="1157"/>
      <c r="I180" s="1158"/>
      <c r="J180" s="1143"/>
      <c r="K180" s="1144"/>
      <c r="L180" s="1145"/>
      <c r="M180" s="1135"/>
      <c r="N180" s="1136"/>
      <c r="O180" s="1137"/>
      <c r="P180" s="25"/>
      <c r="Q180" s="1157"/>
      <c r="R180" s="1158"/>
      <c r="S180" s="1143"/>
      <c r="T180" s="1144"/>
      <c r="U180" s="1145"/>
      <c r="V180" s="1192"/>
      <c r="W180" s="1193"/>
      <c r="X180" s="1194"/>
      <c r="Y180" s="25"/>
      <c r="Z180" s="1248"/>
      <c r="AA180" s="1249"/>
    </row>
    <row r="181" spans="1:27" ht="31.5" x14ac:dyDescent="0.25">
      <c r="A181" s="1146"/>
      <c r="B181" s="1147"/>
      <c r="C181" s="1148"/>
      <c r="D181" s="1179"/>
      <c r="E181" s="1180"/>
      <c r="F181" s="1180"/>
      <c r="G181" s="1170"/>
      <c r="H181" s="1171"/>
      <c r="I181" s="1172"/>
      <c r="J181" s="1146"/>
      <c r="K181" s="1147"/>
      <c r="L181" s="1148"/>
      <c r="M181" s="1179"/>
      <c r="N181" s="1180"/>
      <c r="O181" s="1180"/>
      <c r="P181" s="1181"/>
      <c r="Q181" s="1182"/>
      <c r="R181" s="1183"/>
      <c r="S181" s="1146"/>
      <c r="T181" s="1147"/>
      <c r="U181" s="1148"/>
      <c r="V181" s="1179"/>
      <c r="W181" s="1180"/>
      <c r="X181" s="1180"/>
      <c r="Y181" s="1181"/>
      <c r="Z181" s="1182"/>
      <c r="AA181" s="1183"/>
    </row>
    <row r="182" spans="1:27" ht="24" customHeight="1" x14ac:dyDescent="0.25">
      <c r="A182" s="321"/>
      <c r="B182" s="320"/>
      <c r="C182" s="320"/>
      <c r="D182" s="320"/>
      <c r="E182" s="320"/>
      <c r="F182" s="320"/>
      <c r="G182" s="1173"/>
      <c r="H182" s="1174"/>
      <c r="I182" s="1175"/>
      <c r="J182" s="321"/>
      <c r="K182" s="320"/>
      <c r="L182" s="320"/>
      <c r="M182" s="320"/>
      <c r="N182" s="320"/>
      <c r="O182" s="320"/>
      <c r="P182" s="1184"/>
      <c r="Q182" s="1185"/>
      <c r="R182" s="1186"/>
      <c r="S182" s="321"/>
      <c r="T182" s="320"/>
      <c r="U182" s="320"/>
      <c r="V182" s="320"/>
      <c r="W182" s="320"/>
      <c r="X182" s="398"/>
      <c r="Y182" s="1184"/>
      <c r="Z182" s="1185"/>
      <c r="AA182" s="1186"/>
    </row>
    <row r="183" spans="1:27" ht="18.75" x14ac:dyDescent="0.25">
      <c r="A183" s="1283"/>
      <c r="B183" s="1284"/>
      <c r="C183" s="1284"/>
      <c r="D183" s="1284"/>
      <c r="E183" s="1285"/>
      <c r="F183" s="322"/>
      <c r="G183" s="1176"/>
      <c r="H183" s="1177"/>
      <c r="I183" s="1178"/>
      <c r="J183" s="1164"/>
      <c r="K183" s="1165"/>
      <c r="L183" s="1165"/>
      <c r="M183" s="1165"/>
      <c r="N183" s="1165"/>
      <c r="O183" s="396"/>
      <c r="P183" s="1187"/>
      <c r="Q183" s="1188"/>
      <c r="R183" s="1189"/>
      <c r="S183" s="1164"/>
      <c r="T183" s="1165"/>
      <c r="U183" s="1165"/>
      <c r="V183" s="1165"/>
      <c r="W183" s="1165"/>
      <c r="X183" s="396"/>
      <c r="Y183" s="1187"/>
      <c r="Z183" s="1188"/>
      <c r="AA183" s="1189"/>
    </row>
    <row r="184" spans="1:27" ht="31.5" x14ac:dyDescent="0.25">
      <c r="A184" s="1253"/>
      <c r="B184" s="1254"/>
      <c r="C184" s="1254"/>
      <c r="D184" s="1254"/>
      <c r="E184" s="1254"/>
      <c r="F184" s="1254"/>
      <c r="G184" s="1254"/>
      <c r="H184" s="1254"/>
      <c r="I184" s="1255"/>
      <c r="J184" s="1253"/>
      <c r="K184" s="1254"/>
      <c r="L184" s="1254"/>
      <c r="M184" s="1254"/>
      <c r="N184" s="1254"/>
      <c r="O184" s="1254"/>
      <c r="P184" s="1254"/>
      <c r="Q184" s="1254"/>
      <c r="R184" s="1255"/>
      <c r="S184" s="1202"/>
      <c r="T184" s="1203"/>
      <c r="U184" s="1203"/>
      <c r="V184" s="1203"/>
      <c r="W184" s="1203"/>
      <c r="X184" s="1203"/>
      <c r="Y184" s="1203"/>
      <c r="Z184" s="1203"/>
      <c r="AA184" s="1204"/>
    </row>
    <row r="185" spans="1:27" ht="23.25" x14ac:dyDescent="0.25">
      <c r="A185" s="24"/>
      <c r="B185" s="1210"/>
      <c r="C185" s="1206"/>
      <c r="D185" s="1206"/>
      <c r="E185" s="1207"/>
      <c r="F185" s="1206"/>
      <c r="G185" s="1206"/>
      <c r="H185" s="1206"/>
      <c r="I185" s="1207"/>
      <c r="J185" s="24"/>
      <c r="K185" s="1210"/>
      <c r="L185" s="1206"/>
      <c r="M185" s="1206"/>
      <c r="N185" s="1207"/>
      <c r="O185" s="1206"/>
      <c r="P185" s="1206"/>
      <c r="Q185" s="1206"/>
      <c r="R185" s="1207"/>
      <c r="S185" s="24"/>
      <c r="T185" s="1210"/>
      <c r="U185" s="1206"/>
      <c r="V185" s="1206"/>
      <c r="W185" s="1207"/>
      <c r="X185" s="1206"/>
      <c r="Y185" s="1206"/>
      <c r="Z185" s="1206"/>
      <c r="AA185" s="1207"/>
    </row>
    <row r="186" spans="1:27" ht="21" x14ac:dyDescent="0.35">
      <c r="A186" s="37"/>
      <c r="B186" s="1213"/>
      <c r="C186" s="1214"/>
      <c r="D186" s="1214"/>
      <c r="E186" s="1215"/>
      <c r="F186" s="731"/>
      <c r="G186" s="141"/>
      <c r="H186" s="141"/>
      <c r="I186" s="142"/>
      <c r="J186" s="151"/>
      <c r="K186" s="1213"/>
      <c r="L186" s="1214"/>
      <c r="M186" s="1214"/>
      <c r="N186" s="1214"/>
      <c r="O186" s="1216"/>
      <c r="P186" s="1217"/>
      <c r="Q186" s="1217"/>
      <c r="R186" s="1218"/>
      <c r="S186" s="151"/>
      <c r="T186" s="1213"/>
      <c r="U186" s="1214"/>
      <c r="V186" s="1214"/>
      <c r="W186" s="1215"/>
      <c r="X186" s="1216"/>
      <c r="Y186" s="1217"/>
      <c r="Z186" s="1217"/>
      <c r="AA186" s="1218"/>
    </row>
    <row r="187" spans="1:27" ht="18.75" customHeight="1" x14ac:dyDescent="0.3">
      <c r="A187" s="27"/>
      <c r="B187" s="1220"/>
      <c r="C187" s="1221"/>
      <c r="D187" s="1221"/>
      <c r="E187" s="1222"/>
      <c r="F187" s="733"/>
      <c r="G187" s="728"/>
      <c r="H187" s="737"/>
      <c r="I187" s="738"/>
      <c r="J187" s="47"/>
      <c r="K187" s="1220"/>
      <c r="L187" s="1221"/>
      <c r="M187" s="1221"/>
      <c r="N187" s="1221"/>
      <c r="O187" s="1225"/>
      <c r="P187" s="1226"/>
      <c r="Q187" s="1226"/>
      <c r="R187" s="1227"/>
      <c r="S187" s="47"/>
      <c r="T187" s="1220"/>
      <c r="U187" s="1221"/>
      <c r="V187" s="1221"/>
      <c r="W187" s="1222"/>
      <c r="X187" s="1216"/>
      <c r="Y187" s="1217"/>
      <c r="Z187" s="1217"/>
      <c r="AA187" s="1218"/>
    </row>
    <row r="188" spans="1:27" ht="18.75" customHeight="1" x14ac:dyDescent="0.3">
      <c r="A188" s="27"/>
      <c r="B188" s="1220"/>
      <c r="C188" s="1221"/>
      <c r="D188" s="1221"/>
      <c r="E188" s="1222"/>
      <c r="F188" s="733"/>
      <c r="G188" s="728"/>
      <c r="H188" s="728"/>
      <c r="I188" s="729"/>
      <c r="J188" s="47"/>
      <c r="K188" s="1220"/>
      <c r="L188" s="1221"/>
      <c r="M188" s="1221"/>
      <c r="N188" s="1221"/>
      <c r="O188" s="1225"/>
      <c r="P188" s="1226"/>
      <c r="Q188" s="1226"/>
      <c r="R188" s="1227"/>
      <c r="S188" s="47"/>
      <c r="T188" s="1220"/>
      <c r="U188" s="1221"/>
      <c r="V188" s="1221"/>
      <c r="W188" s="1222"/>
      <c r="X188" s="1216"/>
      <c r="Y188" s="1217"/>
      <c r="Z188" s="1217"/>
      <c r="AA188" s="1218"/>
    </row>
    <row r="189" spans="1:27" ht="18.75" customHeight="1" x14ac:dyDescent="0.3">
      <c r="A189" s="47"/>
      <c r="B189" s="1221"/>
      <c r="C189" s="1221"/>
      <c r="D189" s="1221"/>
      <c r="E189" s="1222"/>
      <c r="F189" s="693"/>
      <c r="G189" s="728"/>
      <c r="H189" s="728"/>
      <c r="I189" s="729"/>
      <c r="J189" s="47"/>
      <c r="K189" s="60"/>
      <c r="L189" s="60"/>
      <c r="M189" s="60"/>
      <c r="N189" s="60"/>
      <c r="O189" s="163"/>
      <c r="P189" s="62"/>
      <c r="Q189" s="62"/>
      <c r="R189" s="63"/>
      <c r="S189" s="47"/>
      <c r="T189" s="1220"/>
      <c r="U189" s="1221"/>
      <c r="V189" s="1221"/>
      <c r="W189" s="1222"/>
      <c r="X189" s="62"/>
      <c r="Y189" s="62"/>
      <c r="Z189" s="62"/>
      <c r="AA189" s="63"/>
    </row>
    <row r="190" spans="1:27" ht="21" x14ac:dyDescent="0.3">
      <c r="A190" s="38"/>
      <c r="B190" s="1240"/>
      <c r="C190" s="1240"/>
      <c r="D190" s="1240"/>
      <c r="E190" s="1241"/>
      <c r="F190" s="733"/>
      <c r="G190" s="62"/>
      <c r="H190" s="62"/>
      <c r="I190" s="63"/>
      <c r="J190" s="38"/>
      <c r="K190" s="1242"/>
      <c r="L190" s="1242"/>
      <c r="M190" s="1242"/>
      <c r="N190" s="1242"/>
      <c r="O190" s="1278"/>
      <c r="P190" s="1236"/>
      <c r="Q190" s="1236"/>
      <c r="R190" s="1237"/>
      <c r="S190" s="38"/>
      <c r="T190" s="1220"/>
      <c r="U190" s="1221"/>
      <c r="V190" s="1221"/>
      <c r="W190" s="1222"/>
      <c r="X190" s="1278"/>
      <c r="Y190" s="1236"/>
      <c r="Z190" s="1236"/>
      <c r="AA190" s="1237"/>
    </row>
    <row r="191" spans="1:27" ht="18.75" x14ac:dyDescent="0.3">
      <c r="A191" s="35"/>
      <c r="B191" s="26"/>
      <c r="C191" s="26"/>
      <c r="D191" s="26"/>
      <c r="E191" s="34"/>
      <c r="F191" s="155"/>
      <c r="G191" s="26"/>
      <c r="H191" s="26"/>
      <c r="I191" s="34"/>
      <c r="J191" s="35"/>
      <c r="K191" s="26"/>
      <c r="L191" s="26"/>
      <c r="M191" s="26"/>
      <c r="N191" s="147"/>
      <c r="O191" s="149"/>
      <c r="P191" s="147"/>
      <c r="Q191" s="147"/>
      <c r="R191" s="34"/>
      <c r="S191" s="35"/>
      <c r="T191" s="26"/>
      <c r="U191" s="26"/>
      <c r="V191" s="26"/>
      <c r="W191" s="34"/>
      <c r="X191" s="26"/>
      <c r="Y191" s="26"/>
      <c r="Z191" s="26"/>
      <c r="AA191" s="34"/>
    </row>
    <row r="192" spans="1:27" ht="34.5" customHeight="1" x14ac:dyDescent="0.3">
      <c r="A192" s="36"/>
      <c r="B192" s="33"/>
      <c r="C192" s="31"/>
      <c r="D192" s="31"/>
      <c r="E192" s="32"/>
      <c r="F192" s="156"/>
      <c r="G192" s="31"/>
      <c r="H192" s="31"/>
      <c r="I192" s="32"/>
      <c r="J192" s="36"/>
      <c r="K192" s="33"/>
      <c r="L192" s="31"/>
      <c r="M192" s="31"/>
      <c r="N192" s="31"/>
      <c r="O192" s="33"/>
      <c r="P192" s="31"/>
      <c r="Q192" s="31"/>
      <c r="R192" s="32"/>
      <c r="S192" s="36"/>
      <c r="T192" s="33"/>
      <c r="U192" s="31"/>
      <c r="V192" s="31"/>
      <c r="W192" s="32"/>
      <c r="X192" s="31"/>
      <c r="Y192" s="31"/>
      <c r="Z192" s="31"/>
      <c r="AA192" s="32"/>
    </row>
    <row r="193" spans="1:27" ht="26.25" x14ac:dyDescent="0.25">
      <c r="A193" s="1140"/>
      <c r="B193" s="1141"/>
      <c r="C193" s="1142"/>
      <c r="D193" s="1132"/>
      <c r="E193" s="1133"/>
      <c r="F193" s="1134"/>
      <c r="G193" s="23"/>
      <c r="H193" s="1149"/>
      <c r="I193" s="1150"/>
      <c r="J193" s="1140"/>
      <c r="K193" s="1141"/>
      <c r="L193" s="1142"/>
      <c r="M193" s="1132"/>
      <c r="N193" s="1133"/>
      <c r="O193" s="1134"/>
      <c r="P193" s="23"/>
      <c r="Q193" s="1149"/>
      <c r="R193" s="1150"/>
      <c r="S193" s="1140"/>
      <c r="T193" s="1141"/>
      <c r="U193" s="1142"/>
      <c r="V193" s="1190"/>
      <c r="W193" s="1191"/>
      <c r="X193" s="816"/>
      <c r="Y193" s="23"/>
      <c r="Z193" s="1149"/>
      <c r="AA193" s="1150"/>
    </row>
    <row r="194" spans="1:27" ht="26.25" x14ac:dyDescent="0.25">
      <c r="A194" s="1143"/>
      <c r="B194" s="1144"/>
      <c r="C194" s="1145"/>
      <c r="D194" s="1135"/>
      <c r="E194" s="1136"/>
      <c r="F194" s="1137"/>
      <c r="G194" s="23"/>
      <c r="H194" s="1280"/>
      <c r="I194" s="1281"/>
      <c r="J194" s="1143"/>
      <c r="K194" s="1144"/>
      <c r="L194" s="1145"/>
      <c r="M194" s="1135"/>
      <c r="N194" s="1136"/>
      <c r="O194" s="1137"/>
      <c r="P194" s="23"/>
      <c r="Q194" s="1280"/>
      <c r="R194" s="1281"/>
      <c r="S194" s="1143"/>
      <c r="T194" s="1144"/>
      <c r="U194" s="1145"/>
      <c r="V194" s="1192"/>
      <c r="W194" s="1193"/>
      <c r="X194" s="1194"/>
      <c r="Y194" s="23"/>
      <c r="Z194" s="1280"/>
      <c r="AA194" s="1281"/>
    </row>
    <row r="195" spans="1:27" ht="26.25" x14ac:dyDescent="0.25">
      <c r="A195" s="1143"/>
      <c r="B195" s="1144"/>
      <c r="C195" s="1145"/>
      <c r="D195" s="1135"/>
      <c r="E195" s="1136"/>
      <c r="F195" s="1137"/>
      <c r="G195" s="25"/>
      <c r="H195" s="1157"/>
      <c r="I195" s="1158"/>
      <c r="J195" s="1143"/>
      <c r="K195" s="1144"/>
      <c r="L195" s="1145"/>
      <c r="M195" s="1135"/>
      <c r="N195" s="1136"/>
      <c r="O195" s="1137"/>
      <c r="P195" s="25"/>
      <c r="Q195" s="1157"/>
      <c r="R195" s="1158"/>
      <c r="S195" s="1143"/>
      <c r="T195" s="1144"/>
      <c r="U195" s="1145"/>
      <c r="V195" s="1192"/>
      <c r="W195" s="1193"/>
      <c r="X195" s="1194"/>
      <c r="Y195" s="25"/>
      <c r="Z195" s="1248"/>
      <c r="AA195" s="1249"/>
    </row>
    <row r="196" spans="1:27" ht="31.5" x14ac:dyDescent="0.25">
      <c r="A196" s="1146"/>
      <c r="B196" s="1147"/>
      <c r="C196" s="1148"/>
      <c r="D196" s="1179"/>
      <c r="E196" s="1180"/>
      <c r="F196" s="1180"/>
      <c r="G196" s="1170"/>
      <c r="H196" s="1171"/>
      <c r="I196" s="1172"/>
      <c r="J196" s="1146"/>
      <c r="K196" s="1147"/>
      <c r="L196" s="1148"/>
      <c r="M196" s="1179"/>
      <c r="N196" s="1180"/>
      <c r="O196" s="1289"/>
      <c r="P196" s="1140"/>
      <c r="Q196" s="1141"/>
      <c r="R196" s="1142"/>
      <c r="S196" s="1146"/>
      <c r="T196" s="1147"/>
      <c r="U196" s="1148"/>
      <c r="V196" s="1179"/>
      <c r="W196" s="1180"/>
      <c r="X196" s="1289"/>
      <c r="Y196" s="1181"/>
      <c r="Z196" s="1182"/>
      <c r="AA196" s="1183"/>
    </row>
    <row r="197" spans="1:27" x14ac:dyDescent="0.25">
      <c r="A197" s="321"/>
      <c r="B197" s="320"/>
      <c r="C197" s="320"/>
      <c r="D197" s="320"/>
      <c r="E197" s="320"/>
      <c r="F197" s="320"/>
      <c r="G197" s="1173"/>
      <c r="H197" s="1174"/>
      <c r="I197" s="1175"/>
      <c r="J197" s="321"/>
      <c r="K197" s="320"/>
      <c r="L197" s="320"/>
      <c r="M197" s="320"/>
      <c r="N197" s="320"/>
      <c r="O197" s="398"/>
      <c r="P197" s="1143"/>
      <c r="Q197" s="1144"/>
      <c r="R197" s="1145"/>
      <c r="S197" s="321"/>
      <c r="T197" s="320"/>
      <c r="U197" s="320"/>
      <c r="V197" s="320"/>
      <c r="W197" s="320"/>
      <c r="X197" s="398"/>
      <c r="Y197" s="1184"/>
      <c r="Z197" s="1185"/>
      <c r="AA197" s="1186"/>
    </row>
    <row r="198" spans="1:27" ht="18.75" x14ac:dyDescent="0.25">
      <c r="A198" s="1283"/>
      <c r="B198" s="1284"/>
      <c r="C198" s="1284"/>
      <c r="D198" s="1284"/>
      <c r="E198" s="1285"/>
      <c r="F198" s="322"/>
      <c r="G198" s="1176"/>
      <c r="H198" s="1177"/>
      <c r="I198" s="1178"/>
      <c r="J198" s="1164"/>
      <c r="K198" s="1165"/>
      <c r="L198" s="1165"/>
      <c r="M198" s="1165"/>
      <c r="N198" s="1165"/>
      <c r="O198" s="397"/>
      <c r="P198" s="1146"/>
      <c r="Q198" s="1147"/>
      <c r="R198" s="1148"/>
      <c r="S198" s="1164"/>
      <c r="T198" s="1165"/>
      <c r="U198" s="1165"/>
      <c r="V198" s="1165"/>
      <c r="W198" s="1165"/>
      <c r="X198" s="396"/>
      <c r="Y198" s="1187"/>
      <c r="Z198" s="1188"/>
      <c r="AA198" s="1189"/>
    </row>
    <row r="199" spans="1:27" ht="31.5" x14ac:dyDescent="0.25">
      <c r="A199" s="1202"/>
      <c r="B199" s="1203"/>
      <c r="C199" s="1203"/>
      <c r="D199" s="1203"/>
      <c r="E199" s="1203"/>
      <c r="F199" s="1203"/>
      <c r="G199" s="1203"/>
      <c r="H199" s="1203"/>
      <c r="I199" s="1204"/>
      <c r="J199" s="1202"/>
      <c r="K199" s="1203"/>
      <c r="L199" s="1203"/>
      <c r="M199" s="1203"/>
      <c r="N199" s="1203"/>
      <c r="O199" s="1203"/>
      <c r="P199" s="1203"/>
      <c r="Q199" s="1203"/>
      <c r="R199" s="1204"/>
      <c r="S199" s="1202"/>
      <c r="T199" s="1203"/>
      <c r="U199" s="1203"/>
      <c r="V199" s="1203"/>
      <c r="W199" s="1203"/>
      <c r="X199" s="1203"/>
      <c r="Y199" s="1203"/>
      <c r="Z199" s="1203"/>
      <c r="AA199" s="1204"/>
    </row>
    <row r="200" spans="1:27" ht="23.25" x14ac:dyDescent="0.25">
      <c r="A200" s="24"/>
      <c r="B200" s="1210"/>
      <c r="C200" s="1206"/>
      <c r="D200" s="1206"/>
      <c r="E200" s="1207"/>
      <c r="F200" s="1206"/>
      <c r="G200" s="1206"/>
      <c r="H200" s="1206"/>
      <c r="I200" s="1207"/>
      <c r="J200" s="24"/>
      <c r="K200" s="1210"/>
      <c r="L200" s="1206"/>
      <c r="M200" s="1206"/>
      <c r="N200" s="1207"/>
      <c r="O200" s="1208"/>
      <c r="P200" s="1208"/>
      <c r="Q200" s="1208"/>
      <c r="R200" s="1209"/>
      <c r="S200" s="24"/>
      <c r="T200" s="1210"/>
      <c r="U200" s="1206"/>
      <c r="V200" s="1206"/>
      <c r="W200" s="1207"/>
      <c r="X200" s="1208"/>
      <c r="Y200" s="1208"/>
      <c r="Z200" s="1208"/>
      <c r="AA200" s="1209"/>
    </row>
    <row r="201" spans="1:27" ht="21" x14ac:dyDescent="0.35">
      <c r="A201" s="37"/>
      <c r="B201" s="1213"/>
      <c r="C201" s="1214"/>
      <c r="D201" s="1214"/>
      <c r="E201" s="1215"/>
      <c r="F201" s="732"/>
      <c r="G201" s="141"/>
      <c r="H201" s="141"/>
      <c r="I201" s="142"/>
      <c r="J201" s="151"/>
      <c r="K201" s="1213"/>
      <c r="L201" s="1214"/>
      <c r="M201" s="1214"/>
      <c r="N201" s="1214"/>
      <c r="O201" s="1216"/>
      <c r="P201" s="1217"/>
      <c r="Q201" s="1217"/>
      <c r="R201" s="1218"/>
      <c r="S201" s="151"/>
      <c r="T201" s="1213"/>
      <c r="U201" s="1214"/>
      <c r="V201" s="1214"/>
      <c r="W201" s="1215"/>
      <c r="X201" s="1216"/>
      <c r="Y201" s="1217"/>
      <c r="Z201" s="1217"/>
      <c r="AA201" s="1218"/>
    </row>
    <row r="202" spans="1:27" ht="18.75" customHeight="1" x14ac:dyDescent="0.3">
      <c r="A202" s="27"/>
      <c r="B202" s="1220"/>
      <c r="C202" s="1221"/>
      <c r="D202" s="1221"/>
      <c r="E202" s="1222"/>
      <c r="F202" s="734"/>
      <c r="G202" s="728"/>
      <c r="H202" s="737"/>
      <c r="I202" s="738"/>
      <c r="J202" s="47"/>
      <c r="K202" s="1220"/>
      <c r="L202" s="1221"/>
      <c r="M202" s="1221"/>
      <c r="N202" s="1221"/>
      <c r="O202" s="1225"/>
      <c r="P202" s="1226"/>
      <c r="Q202" s="1226"/>
      <c r="R202" s="1227"/>
      <c r="S202" s="47"/>
      <c r="T202" s="1220"/>
      <c r="U202" s="1221"/>
      <c r="V202" s="1221"/>
      <c r="W202" s="1222"/>
      <c r="X202" s="1216"/>
      <c r="Y202" s="1217"/>
      <c r="Z202" s="1217"/>
      <c r="AA202" s="1218"/>
    </row>
    <row r="203" spans="1:27" ht="18.75" customHeight="1" x14ac:dyDescent="0.3">
      <c r="A203" s="47"/>
      <c r="B203" s="1220"/>
      <c r="C203" s="1221"/>
      <c r="D203" s="1221"/>
      <c r="E203" s="1222"/>
      <c r="F203" s="734"/>
      <c r="G203" s="728"/>
      <c r="H203" s="728"/>
      <c r="I203" s="729"/>
      <c r="J203" s="47"/>
      <c r="K203" s="1220"/>
      <c r="L203" s="1221"/>
      <c r="M203" s="1221"/>
      <c r="N203" s="1221"/>
      <c r="O203" s="1225"/>
      <c r="P203" s="1226"/>
      <c r="Q203" s="1226"/>
      <c r="R203" s="1227"/>
      <c r="S203" s="47"/>
      <c r="T203" s="1220"/>
      <c r="U203" s="1221"/>
      <c r="V203" s="1221"/>
      <c r="W203" s="1222"/>
      <c r="X203" s="1216"/>
      <c r="Y203" s="1217"/>
      <c r="Z203" s="1217"/>
      <c r="AA203" s="1218"/>
    </row>
    <row r="204" spans="1:27" ht="18.75" customHeight="1" x14ac:dyDescent="0.3">
      <c r="A204" s="47"/>
      <c r="B204" s="1220"/>
      <c r="C204" s="1221"/>
      <c r="D204" s="1221"/>
      <c r="E204" s="1222"/>
      <c r="F204" s="694"/>
      <c r="G204" s="728"/>
      <c r="H204" s="728"/>
      <c r="I204" s="729"/>
      <c r="J204" s="47"/>
      <c r="K204" s="60"/>
      <c r="L204" s="60"/>
      <c r="M204" s="60"/>
      <c r="N204" s="60"/>
      <c r="O204" s="1278"/>
      <c r="P204" s="1236"/>
      <c r="Q204" s="1236"/>
      <c r="R204" s="1237"/>
      <c r="S204" s="47"/>
      <c r="T204" s="1220"/>
      <c r="U204" s="1221"/>
      <c r="V204" s="1221"/>
      <c r="W204" s="1222"/>
      <c r="X204" s="1236"/>
      <c r="Y204" s="1236"/>
      <c r="Z204" s="1236"/>
      <c r="AA204" s="1237"/>
    </row>
    <row r="205" spans="1:27" ht="21" x14ac:dyDescent="0.3">
      <c r="A205" s="38"/>
      <c r="B205" s="1239"/>
      <c r="C205" s="1240"/>
      <c r="D205" s="1240"/>
      <c r="E205" s="1241"/>
      <c r="F205" s="734"/>
      <c r="G205" s="62"/>
      <c r="H205" s="62"/>
      <c r="I205" s="63"/>
      <c r="J205" s="48"/>
      <c r="K205" s="1242"/>
      <c r="L205" s="1242"/>
      <c r="M205" s="1242"/>
      <c r="N205" s="1242"/>
      <c r="O205" s="1278"/>
      <c r="P205" s="1236"/>
      <c r="Q205" s="1236"/>
      <c r="R205" s="1237"/>
      <c r="S205" s="48"/>
      <c r="T205" s="1220"/>
      <c r="U205" s="1221"/>
      <c r="V205" s="1221"/>
      <c r="W205" s="1222"/>
      <c r="X205" s="1236"/>
      <c r="Y205" s="1236"/>
      <c r="Z205" s="1236"/>
      <c r="AA205" s="1237"/>
    </row>
    <row r="206" spans="1:27" ht="31.5" customHeight="1" x14ac:dyDescent="0.3">
      <c r="A206" s="35"/>
      <c r="B206" s="1290"/>
      <c r="C206" s="1242"/>
      <c r="D206" s="1242"/>
      <c r="E206" s="1243"/>
      <c r="F206" s="155"/>
      <c r="G206" s="26"/>
      <c r="H206" s="26"/>
      <c r="I206" s="34"/>
      <c r="J206" s="35"/>
      <c r="K206" s="26"/>
      <c r="L206" s="26"/>
      <c r="M206" s="26"/>
      <c r="N206" s="147"/>
      <c r="O206" s="149"/>
      <c r="P206" s="147"/>
      <c r="Q206" s="147"/>
      <c r="R206" s="34"/>
      <c r="S206" s="35"/>
      <c r="T206" s="26"/>
      <c r="U206" s="26"/>
      <c r="V206" s="26"/>
      <c r="W206" s="34"/>
      <c r="X206" s="26"/>
      <c r="Y206" s="26"/>
      <c r="Z206" s="26"/>
      <c r="AA206" s="34"/>
    </row>
    <row r="207" spans="1:27" ht="18.75" x14ac:dyDescent="0.3">
      <c r="A207" s="30"/>
      <c r="B207" s="33"/>
      <c r="C207" s="31"/>
      <c r="D207" s="31"/>
      <c r="E207" s="32"/>
      <c r="F207" s="156"/>
      <c r="G207" s="31"/>
      <c r="H207" s="31"/>
      <c r="I207" s="32"/>
      <c r="J207" s="36"/>
      <c r="K207" s="33"/>
      <c r="L207" s="31"/>
      <c r="M207" s="31"/>
      <c r="N207" s="31"/>
      <c r="O207" s="33"/>
      <c r="P207" s="31"/>
      <c r="Q207" s="31"/>
      <c r="R207" s="32"/>
      <c r="S207" s="36"/>
      <c r="T207" s="33"/>
      <c r="U207" s="31"/>
      <c r="V207" s="31"/>
      <c r="W207" s="32"/>
      <c r="X207" s="31"/>
      <c r="Y207" s="31"/>
      <c r="Z207" s="31"/>
      <c r="AA207" s="32"/>
    </row>
    <row r="208" spans="1:27" s="22" customFormat="1" x14ac:dyDescent="0.25">
      <c r="A208" s="77"/>
      <c r="B208" s="77"/>
      <c r="C208" s="77"/>
      <c r="D208" s="77"/>
      <c r="E208" s="77"/>
      <c r="F208" s="153"/>
      <c r="G208" s="77"/>
      <c r="H208" s="77"/>
      <c r="I208" s="77"/>
      <c r="J208" s="77"/>
      <c r="K208" s="77"/>
      <c r="L208" s="77"/>
      <c r="M208" s="77"/>
      <c r="N208" s="77"/>
      <c r="O208" s="77"/>
      <c r="P208" s="77"/>
      <c r="Q208" s="77"/>
      <c r="R208" s="77"/>
      <c r="S208" s="77"/>
      <c r="T208" s="77"/>
      <c r="U208" s="77"/>
      <c r="V208" s="77"/>
      <c r="W208" s="77"/>
      <c r="X208" s="77"/>
      <c r="Y208" s="77"/>
      <c r="Z208" s="77"/>
      <c r="AA208" s="77"/>
    </row>
    <row r="209" spans="1:27" ht="26.25" x14ac:dyDescent="0.25">
      <c r="A209" s="18"/>
      <c r="B209" s="18"/>
      <c r="C209" s="18"/>
      <c r="D209" s="28"/>
      <c r="E209" s="28"/>
      <c r="F209" s="154"/>
      <c r="G209" s="29"/>
      <c r="H209" s="29"/>
      <c r="I209" s="29"/>
      <c r="J209" s="18"/>
      <c r="K209" s="18"/>
      <c r="L209" s="18"/>
      <c r="M209" s="28"/>
      <c r="N209" s="28"/>
      <c r="O209" s="28"/>
      <c r="P209" s="29"/>
      <c r="Q209" s="29"/>
      <c r="R209" s="29"/>
      <c r="S209" s="18"/>
      <c r="T209" s="18"/>
      <c r="U209" s="18"/>
      <c r="V209" s="28"/>
      <c r="W209" s="28"/>
      <c r="X209" s="28"/>
      <c r="Y209" s="29"/>
      <c r="Z209" s="29"/>
      <c r="AA209" s="29"/>
    </row>
    <row r="210" spans="1:27" ht="26.25" x14ac:dyDescent="0.25">
      <c r="A210" s="1140"/>
      <c r="B210" s="1141"/>
      <c r="C210" s="1142"/>
      <c r="D210" s="1132"/>
      <c r="E210" s="1133"/>
      <c r="F210" s="1134"/>
      <c r="G210" s="23"/>
      <c r="H210" s="1149"/>
      <c r="I210" s="1150"/>
      <c r="J210" s="1140"/>
      <c r="K210" s="1141"/>
      <c r="L210" s="1142"/>
      <c r="M210" s="1132"/>
      <c r="N210" s="1133"/>
      <c r="O210" s="1134"/>
      <c r="P210" s="23"/>
      <c r="Q210" s="1149"/>
      <c r="R210" s="1150"/>
      <c r="S210" s="1140"/>
      <c r="T210" s="1141"/>
      <c r="U210" s="1142"/>
      <c r="V210" s="1190"/>
      <c r="W210" s="1191"/>
      <c r="X210" s="816"/>
      <c r="Y210" s="23"/>
      <c r="Z210" s="1149"/>
      <c r="AA210" s="1150"/>
    </row>
    <row r="211" spans="1:27" ht="26.25" x14ac:dyDescent="0.25">
      <c r="A211" s="1143"/>
      <c r="B211" s="1144"/>
      <c r="C211" s="1145"/>
      <c r="D211" s="1135"/>
      <c r="E211" s="1136"/>
      <c r="F211" s="1137"/>
      <c r="G211" s="23"/>
      <c r="H211" s="1280"/>
      <c r="I211" s="1281"/>
      <c r="J211" s="1143"/>
      <c r="K211" s="1144"/>
      <c r="L211" s="1145"/>
      <c r="M211" s="1135"/>
      <c r="N211" s="1136"/>
      <c r="O211" s="1137"/>
      <c r="P211" s="23"/>
      <c r="Q211" s="1280"/>
      <c r="R211" s="1281"/>
      <c r="S211" s="1143"/>
      <c r="T211" s="1144"/>
      <c r="U211" s="1145"/>
      <c r="V211" s="1192"/>
      <c r="W211" s="1193"/>
      <c r="X211" s="1194"/>
      <c r="Y211" s="23"/>
      <c r="Z211" s="1280"/>
      <c r="AA211" s="1281"/>
    </row>
    <row r="212" spans="1:27" ht="26.25" x14ac:dyDescent="0.25">
      <c r="A212" s="1143"/>
      <c r="B212" s="1144"/>
      <c r="C212" s="1145"/>
      <c r="D212" s="1135"/>
      <c r="E212" s="1136"/>
      <c r="F212" s="1137"/>
      <c r="G212" s="25"/>
      <c r="H212" s="1157"/>
      <c r="I212" s="1158"/>
      <c r="J212" s="1143"/>
      <c r="K212" s="1144"/>
      <c r="L212" s="1145"/>
      <c r="M212" s="1135"/>
      <c r="N212" s="1136"/>
      <c r="O212" s="1137"/>
      <c r="P212" s="25"/>
      <c r="Q212" s="1157"/>
      <c r="R212" s="1158"/>
      <c r="S212" s="1143"/>
      <c r="T212" s="1144"/>
      <c r="U212" s="1145"/>
      <c r="V212" s="1192"/>
      <c r="W212" s="1193"/>
      <c r="X212" s="1194"/>
      <c r="Y212" s="25"/>
      <c r="Z212" s="1248"/>
      <c r="AA212" s="1249"/>
    </row>
    <row r="213" spans="1:27" ht="31.5" x14ac:dyDescent="0.25">
      <c r="A213" s="1146"/>
      <c r="B213" s="1147"/>
      <c r="C213" s="1148"/>
      <c r="D213" s="1179"/>
      <c r="E213" s="1180"/>
      <c r="F213" s="1180"/>
      <c r="G213" s="1170"/>
      <c r="H213" s="1171"/>
      <c r="I213" s="1172"/>
      <c r="J213" s="1146"/>
      <c r="K213" s="1147"/>
      <c r="L213" s="1148"/>
      <c r="M213" s="1179"/>
      <c r="N213" s="1180"/>
      <c r="O213" s="1180"/>
      <c r="P213" s="1181"/>
      <c r="Q213" s="1182"/>
      <c r="R213" s="1183"/>
      <c r="S213" s="1146"/>
      <c r="T213" s="1147"/>
      <c r="U213" s="1148"/>
      <c r="V213" s="1179"/>
      <c r="W213" s="1180"/>
      <c r="X213" s="1180"/>
      <c r="Y213" s="1181"/>
      <c r="Z213" s="1182"/>
      <c r="AA213" s="1183"/>
    </row>
    <row r="214" spans="1:27" x14ac:dyDescent="0.25">
      <c r="A214" s="321"/>
      <c r="B214" s="320"/>
      <c r="C214" s="320"/>
      <c r="D214" s="320"/>
      <c r="E214" s="320"/>
      <c r="F214" s="320"/>
      <c r="G214" s="1173"/>
      <c r="H214" s="1174"/>
      <c r="I214" s="1175"/>
      <c r="J214" s="321"/>
      <c r="K214" s="320"/>
      <c r="L214" s="320"/>
      <c r="M214" s="320"/>
      <c r="N214" s="320"/>
      <c r="O214" s="320"/>
      <c r="P214" s="1184"/>
      <c r="Q214" s="1185"/>
      <c r="R214" s="1186"/>
      <c r="S214" s="321"/>
      <c r="T214" s="320"/>
      <c r="U214" s="320"/>
      <c r="V214" s="320"/>
      <c r="W214" s="320"/>
      <c r="X214" s="398"/>
      <c r="Y214" s="1184"/>
      <c r="Z214" s="1185"/>
      <c r="AA214" s="1186"/>
    </row>
    <row r="215" spans="1:27" ht="18.75" x14ac:dyDescent="0.25">
      <c r="A215" s="1283"/>
      <c r="B215" s="1284"/>
      <c r="C215" s="1284"/>
      <c r="D215" s="1284"/>
      <c r="E215" s="1285"/>
      <c r="F215" s="322"/>
      <c r="G215" s="1176"/>
      <c r="H215" s="1177"/>
      <c r="I215" s="1178"/>
      <c r="J215" s="1164"/>
      <c r="K215" s="1165"/>
      <c r="L215" s="1165"/>
      <c r="M215" s="1165"/>
      <c r="N215" s="1165"/>
      <c r="O215" s="396"/>
      <c r="P215" s="1187"/>
      <c r="Q215" s="1188"/>
      <c r="R215" s="1189"/>
      <c r="S215" s="1164"/>
      <c r="T215" s="1165"/>
      <c r="U215" s="1165"/>
      <c r="V215" s="1165"/>
      <c r="W215" s="1165"/>
      <c r="X215" s="397"/>
      <c r="Y215" s="1187"/>
      <c r="Z215" s="1188"/>
      <c r="AA215" s="1189"/>
    </row>
    <row r="216" spans="1:27" ht="31.5" x14ac:dyDescent="0.25">
      <c r="A216" s="1202"/>
      <c r="B216" s="1203"/>
      <c r="C216" s="1203"/>
      <c r="D216" s="1203"/>
      <c r="E216" s="1203"/>
      <c r="F216" s="1203"/>
      <c r="G216" s="1203"/>
      <c r="H216" s="1203"/>
      <c r="I216" s="1204"/>
      <c r="J216" s="1253"/>
      <c r="K216" s="1254"/>
      <c r="L216" s="1254"/>
      <c r="M216" s="1254"/>
      <c r="N216" s="1254"/>
      <c r="O216" s="1254"/>
      <c r="P216" s="1254"/>
      <c r="Q216" s="1254"/>
      <c r="R216" s="1255"/>
      <c r="S216" s="1202"/>
      <c r="T216" s="1203"/>
      <c r="U216" s="1203"/>
      <c r="V216" s="1203"/>
      <c r="W216" s="1203"/>
      <c r="X216" s="1203"/>
      <c r="Y216" s="1203"/>
      <c r="Z216" s="1203"/>
      <c r="AA216" s="1204"/>
    </row>
    <row r="217" spans="1:27" ht="23.25" x14ac:dyDescent="0.25">
      <c r="A217" s="24"/>
      <c r="B217" s="1210"/>
      <c r="C217" s="1206"/>
      <c r="D217" s="1206"/>
      <c r="E217" s="1207"/>
      <c r="F217" s="1206"/>
      <c r="G217" s="1206"/>
      <c r="H217" s="1206"/>
      <c r="I217" s="1207"/>
      <c r="J217" s="24"/>
      <c r="K217" s="1210"/>
      <c r="L217" s="1206"/>
      <c r="M217" s="1206"/>
      <c r="N217" s="1207"/>
      <c r="O217" s="1206"/>
      <c r="P217" s="1206"/>
      <c r="Q217" s="1206"/>
      <c r="R217" s="1207"/>
      <c r="S217" s="24"/>
      <c r="T217" s="1210"/>
      <c r="U217" s="1206"/>
      <c r="V217" s="1206"/>
      <c r="W217" s="1207"/>
      <c r="X217" s="1206"/>
      <c r="Y217" s="1206"/>
      <c r="Z217" s="1206"/>
      <c r="AA217" s="1207"/>
    </row>
    <row r="218" spans="1:27" ht="21" x14ac:dyDescent="0.35">
      <c r="A218" s="37"/>
      <c r="B218" s="1213"/>
      <c r="C218" s="1214"/>
      <c r="D218" s="1214"/>
      <c r="E218" s="1215"/>
      <c r="F218" s="731"/>
      <c r="G218" s="141"/>
      <c r="H218" s="141"/>
      <c r="I218" s="142"/>
      <c r="J218" s="151"/>
      <c r="K218" s="1213"/>
      <c r="L218" s="1214"/>
      <c r="M218" s="1214"/>
      <c r="N218" s="1214"/>
      <c r="O218" s="1216"/>
      <c r="P218" s="1217"/>
      <c r="Q218" s="1217"/>
      <c r="R218" s="1218"/>
      <c r="S218" s="151"/>
      <c r="T218" s="1213"/>
      <c r="U218" s="1214"/>
      <c r="V218" s="1214"/>
      <c r="W218" s="1215"/>
      <c r="X218" s="1216"/>
      <c r="Y218" s="1217"/>
      <c r="Z218" s="1217"/>
      <c r="AA218" s="1218"/>
    </row>
    <row r="219" spans="1:27" ht="18.75" customHeight="1" x14ac:dyDescent="0.3">
      <c r="A219" s="27"/>
      <c r="B219" s="1220"/>
      <c r="C219" s="1221"/>
      <c r="D219" s="1221"/>
      <c r="E219" s="1222"/>
      <c r="F219" s="733"/>
      <c r="G219" s="728"/>
      <c r="H219" s="737"/>
      <c r="I219" s="738"/>
      <c r="J219" s="47"/>
      <c r="K219" s="1220"/>
      <c r="L219" s="1221"/>
      <c r="M219" s="1221"/>
      <c r="N219" s="1221"/>
      <c r="O219" s="1225"/>
      <c r="P219" s="1226"/>
      <c r="Q219" s="1226"/>
      <c r="R219" s="1227"/>
      <c r="S219" s="47"/>
      <c r="T219" s="1220"/>
      <c r="U219" s="1221"/>
      <c r="V219" s="1221"/>
      <c r="W219" s="1222"/>
      <c r="X219" s="1216"/>
      <c r="Y219" s="1217"/>
      <c r="Z219" s="1217"/>
      <c r="AA219" s="1218"/>
    </row>
    <row r="220" spans="1:27" ht="18.75" customHeight="1" x14ac:dyDescent="0.3">
      <c r="A220" s="47"/>
      <c r="B220" s="1221"/>
      <c r="C220" s="1221"/>
      <c r="D220" s="1221"/>
      <c r="E220" s="1222"/>
      <c r="F220" s="733"/>
      <c r="G220" s="728"/>
      <c r="H220" s="728"/>
      <c r="I220" s="729"/>
      <c r="J220" s="47"/>
      <c r="K220" s="1220"/>
      <c r="L220" s="1221"/>
      <c r="M220" s="1221"/>
      <c r="N220" s="1221"/>
      <c r="O220" s="1225"/>
      <c r="P220" s="1226"/>
      <c r="Q220" s="1226"/>
      <c r="R220" s="1227"/>
      <c r="S220" s="47"/>
      <c r="T220" s="1220"/>
      <c r="U220" s="1221"/>
      <c r="V220" s="1221"/>
      <c r="W220" s="1222"/>
      <c r="X220" s="1216"/>
      <c r="Y220" s="1217"/>
      <c r="Z220" s="1217"/>
      <c r="AA220" s="1218"/>
    </row>
    <row r="221" spans="1:27" ht="18.75" customHeight="1" x14ac:dyDescent="0.3">
      <c r="A221" s="47"/>
      <c r="B221" s="1221"/>
      <c r="C221" s="1221"/>
      <c r="D221" s="1221"/>
      <c r="E221" s="1222"/>
      <c r="F221" s="693"/>
      <c r="G221" s="728"/>
      <c r="H221" s="728"/>
      <c r="I221" s="729"/>
      <c r="J221" s="47"/>
      <c r="K221" s="60"/>
      <c r="L221" s="60"/>
      <c r="M221" s="60"/>
      <c r="N221" s="60"/>
      <c r="O221" s="163"/>
      <c r="P221" s="62"/>
      <c r="Q221" s="62"/>
      <c r="R221" s="63"/>
      <c r="S221" s="47"/>
      <c r="T221" s="1220"/>
      <c r="U221" s="1221"/>
      <c r="V221" s="1221"/>
      <c r="W221" s="1222"/>
      <c r="X221" s="62"/>
      <c r="Y221" s="62"/>
      <c r="Z221" s="62"/>
      <c r="AA221" s="63"/>
    </row>
    <row r="222" spans="1:27" ht="21" x14ac:dyDescent="0.3">
      <c r="A222" s="38"/>
      <c r="B222" s="1240"/>
      <c r="C222" s="1240"/>
      <c r="D222" s="1240"/>
      <c r="E222" s="1241"/>
      <c r="F222" s="733"/>
      <c r="G222" s="62"/>
      <c r="H222" s="62"/>
      <c r="I222" s="63"/>
      <c r="J222" s="38"/>
      <c r="K222" s="1242"/>
      <c r="L222" s="1242"/>
      <c r="M222" s="1242"/>
      <c r="N222" s="1242"/>
      <c r="O222" s="1278"/>
      <c r="P222" s="1236"/>
      <c r="Q222" s="1236"/>
      <c r="R222" s="1237"/>
      <c r="S222" s="38"/>
      <c r="T222" s="1220"/>
      <c r="U222" s="1221"/>
      <c r="V222" s="1221"/>
      <c r="W222" s="1222"/>
      <c r="X222" s="1278"/>
      <c r="Y222" s="1236"/>
      <c r="Z222" s="1236"/>
      <c r="AA222" s="1237"/>
    </row>
    <row r="223" spans="1:27" ht="18.75" x14ac:dyDescent="0.3">
      <c r="A223" s="35"/>
      <c r="B223" s="26"/>
      <c r="C223" s="26"/>
      <c r="D223" s="26"/>
      <c r="E223" s="34"/>
      <c r="F223" s="155"/>
      <c r="G223" s="26"/>
      <c r="H223" s="26"/>
      <c r="I223" s="34"/>
      <c r="J223" s="35"/>
      <c r="K223" s="26"/>
      <c r="L223" s="26"/>
      <c r="M223" s="26"/>
      <c r="N223" s="147"/>
      <c r="O223" s="149"/>
      <c r="P223" s="147"/>
      <c r="Q223" s="147"/>
      <c r="R223" s="34"/>
      <c r="S223" s="35"/>
      <c r="T223" s="26"/>
      <c r="U223" s="26"/>
      <c r="V223" s="26"/>
      <c r="W223" s="34"/>
      <c r="X223" s="26"/>
      <c r="Y223" s="26"/>
      <c r="Z223" s="26"/>
      <c r="AA223" s="34"/>
    </row>
    <row r="224" spans="1:27" ht="44.25" customHeight="1" x14ac:dyDescent="0.3">
      <c r="A224" s="36"/>
      <c r="B224" s="33"/>
      <c r="C224" s="31"/>
      <c r="D224" s="31"/>
      <c r="E224" s="32"/>
      <c r="F224" s="156"/>
      <c r="G224" s="31"/>
      <c r="H224" s="31"/>
      <c r="I224" s="32"/>
      <c r="J224" s="36"/>
      <c r="K224" s="33"/>
      <c r="L224" s="31"/>
      <c r="M224" s="31"/>
      <c r="N224" s="31"/>
      <c r="O224" s="33"/>
      <c r="P224" s="31"/>
      <c r="Q224" s="31"/>
      <c r="R224" s="32"/>
      <c r="S224" s="36"/>
      <c r="T224" s="33"/>
      <c r="U224" s="31"/>
      <c r="V224" s="31"/>
      <c r="W224" s="32"/>
      <c r="X224" s="31"/>
      <c r="Y224" s="31"/>
      <c r="Z224" s="31"/>
      <c r="AA224" s="32"/>
    </row>
    <row r="225" spans="1:27" ht="26.25" customHeight="1" x14ac:dyDescent="0.25">
      <c r="A225" s="1140"/>
      <c r="B225" s="1141"/>
      <c r="C225" s="1142"/>
      <c r="D225" s="1132"/>
      <c r="E225" s="1133"/>
      <c r="F225" s="1134"/>
      <c r="G225" s="23"/>
      <c r="H225" s="1149"/>
      <c r="I225" s="1150"/>
      <c r="J225" s="1140"/>
      <c r="K225" s="1141"/>
      <c r="L225" s="1142"/>
      <c r="M225" s="1132"/>
      <c r="N225" s="1133"/>
      <c r="O225" s="1134"/>
      <c r="P225" s="23"/>
      <c r="Q225" s="1149"/>
      <c r="R225" s="1150"/>
      <c r="S225" s="1140"/>
      <c r="T225" s="1141"/>
      <c r="U225" s="1142"/>
      <c r="V225" s="1190"/>
      <c r="W225" s="1191"/>
      <c r="X225" s="816"/>
      <c r="Y225" s="23"/>
      <c r="Z225" s="1149"/>
      <c r="AA225" s="1150"/>
    </row>
    <row r="226" spans="1:27" ht="26.25" x14ac:dyDescent="0.25">
      <c r="A226" s="1143"/>
      <c r="B226" s="1144"/>
      <c r="C226" s="1145"/>
      <c r="D226" s="1135"/>
      <c r="E226" s="1136"/>
      <c r="F226" s="1137"/>
      <c r="G226" s="23"/>
      <c r="H226" s="1280"/>
      <c r="I226" s="1281"/>
      <c r="J226" s="1143"/>
      <c r="K226" s="1144"/>
      <c r="L226" s="1145"/>
      <c r="M226" s="1135"/>
      <c r="N226" s="1136"/>
      <c r="O226" s="1137"/>
      <c r="P226" s="23"/>
      <c r="Q226" s="1280"/>
      <c r="R226" s="1281"/>
      <c r="S226" s="1143"/>
      <c r="T226" s="1144"/>
      <c r="U226" s="1145"/>
      <c r="V226" s="1192"/>
      <c r="W226" s="1193"/>
      <c r="X226" s="1194"/>
      <c r="Y226" s="23"/>
      <c r="Z226" s="1280"/>
      <c r="AA226" s="1281"/>
    </row>
    <row r="227" spans="1:27" ht="26.25" x14ac:dyDescent="0.25">
      <c r="A227" s="1143"/>
      <c r="B227" s="1144"/>
      <c r="C227" s="1145"/>
      <c r="D227" s="1135"/>
      <c r="E227" s="1136"/>
      <c r="F227" s="1137"/>
      <c r="G227" s="25"/>
      <c r="H227" s="1157"/>
      <c r="I227" s="1158"/>
      <c r="J227" s="1143"/>
      <c r="K227" s="1144"/>
      <c r="L227" s="1145"/>
      <c r="M227" s="1135"/>
      <c r="N227" s="1136"/>
      <c r="O227" s="1137"/>
      <c r="P227" s="25"/>
      <c r="Q227" s="1157"/>
      <c r="R227" s="1158"/>
      <c r="S227" s="1143"/>
      <c r="T227" s="1144"/>
      <c r="U227" s="1145"/>
      <c r="V227" s="1192"/>
      <c r="W227" s="1193"/>
      <c r="X227" s="1194"/>
      <c r="Y227" s="25"/>
      <c r="Z227" s="1248"/>
      <c r="AA227" s="1249"/>
    </row>
    <row r="228" spans="1:27" ht="31.5" x14ac:dyDescent="0.25">
      <c r="A228" s="1146"/>
      <c r="B228" s="1147"/>
      <c r="C228" s="1148"/>
      <c r="D228" s="1179"/>
      <c r="E228" s="1180"/>
      <c r="F228" s="1180"/>
      <c r="G228" s="1170"/>
      <c r="H228" s="1171"/>
      <c r="I228" s="1172"/>
      <c r="J228" s="1146"/>
      <c r="K228" s="1147"/>
      <c r="L228" s="1148"/>
      <c r="M228" s="1179"/>
      <c r="N228" s="1180"/>
      <c r="O228" s="1180"/>
      <c r="P228" s="1181"/>
      <c r="Q228" s="1182"/>
      <c r="R228" s="1183"/>
      <c r="S228" s="1146"/>
      <c r="T228" s="1147"/>
      <c r="U228" s="1148"/>
      <c r="V228" s="1179"/>
      <c r="W228" s="1180"/>
      <c r="X228" s="1289"/>
      <c r="Y228" s="1181"/>
      <c r="Z228" s="1182"/>
      <c r="AA228" s="1183"/>
    </row>
    <row r="229" spans="1:27" x14ac:dyDescent="0.25">
      <c r="A229" s="321"/>
      <c r="B229" s="320"/>
      <c r="C229" s="320"/>
      <c r="D229" s="320"/>
      <c r="E229" s="320"/>
      <c r="F229" s="320"/>
      <c r="G229" s="1173"/>
      <c r="H229" s="1174"/>
      <c r="I229" s="1175"/>
      <c r="J229" s="321"/>
      <c r="K229" s="320"/>
      <c r="L229" s="320"/>
      <c r="M229" s="320"/>
      <c r="N229" s="320"/>
      <c r="O229" s="320"/>
      <c r="P229" s="1184"/>
      <c r="Q229" s="1185"/>
      <c r="R229" s="1186"/>
      <c r="S229" s="321"/>
      <c r="T229" s="320"/>
      <c r="U229" s="320"/>
      <c r="V229" s="320"/>
      <c r="W229" s="320"/>
      <c r="X229" s="398"/>
      <c r="Y229" s="1184"/>
      <c r="Z229" s="1185"/>
      <c r="AA229" s="1186"/>
    </row>
    <row r="230" spans="1:27" ht="18.75" x14ac:dyDescent="0.25">
      <c r="A230" s="1283"/>
      <c r="B230" s="1284"/>
      <c r="C230" s="1284"/>
      <c r="D230" s="1284"/>
      <c r="E230" s="1285"/>
      <c r="F230" s="322"/>
      <c r="G230" s="1176"/>
      <c r="H230" s="1177"/>
      <c r="I230" s="1178"/>
      <c r="J230" s="1283"/>
      <c r="K230" s="1284"/>
      <c r="L230" s="1284"/>
      <c r="M230" s="1284"/>
      <c r="N230" s="1285"/>
      <c r="O230" s="322"/>
      <c r="P230" s="1187"/>
      <c r="Q230" s="1188"/>
      <c r="R230" s="1189"/>
      <c r="S230" s="1164"/>
      <c r="T230" s="1165"/>
      <c r="U230" s="1165"/>
      <c r="V230" s="1165"/>
      <c r="W230" s="1165"/>
      <c r="X230" s="397"/>
      <c r="Y230" s="1187"/>
      <c r="Z230" s="1188"/>
      <c r="AA230" s="1189"/>
    </row>
    <row r="231" spans="1:27" ht="31.5" x14ac:dyDescent="0.25">
      <c r="A231" s="1202"/>
      <c r="B231" s="1203"/>
      <c r="C231" s="1203"/>
      <c r="D231" s="1203"/>
      <c r="E231" s="1203"/>
      <c r="F231" s="1203"/>
      <c r="G231" s="1203"/>
      <c r="H231" s="1203"/>
      <c r="I231" s="1204"/>
      <c r="J231" s="1253"/>
      <c r="K231" s="1254"/>
      <c r="L231" s="1254"/>
      <c r="M231" s="1254"/>
      <c r="N231" s="1254"/>
      <c r="O231" s="1254"/>
      <c r="P231" s="1254"/>
      <c r="Q231" s="1254"/>
      <c r="R231" s="1255"/>
      <c r="S231" s="1202"/>
      <c r="T231" s="1203"/>
      <c r="U231" s="1203"/>
      <c r="V231" s="1203"/>
      <c r="W231" s="1203"/>
      <c r="X231" s="1203"/>
      <c r="Y231" s="1203"/>
      <c r="Z231" s="1203"/>
      <c r="AA231" s="1204"/>
    </row>
    <row r="232" spans="1:27" ht="23.25" x14ac:dyDescent="0.25">
      <c r="A232" s="24"/>
      <c r="B232" s="1210"/>
      <c r="C232" s="1206"/>
      <c r="D232" s="1206"/>
      <c r="E232" s="1207"/>
      <c r="F232" s="1270"/>
      <c r="G232" s="1271"/>
      <c r="H232" s="1271"/>
      <c r="I232" s="1272"/>
      <c r="J232" s="24"/>
      <c r="K232" s="1210"/>
      <c r="L232" s="1206"/>
      <c r="M232" s="1206"/>
      <c r="N232" s="1207"/>
      <c r="O232" s="1208"/>
      <c r="P232" s="1208"/>
      <c r="Q232" s="1208"/>
      <c r="R232" s="1209"/>
      <c r="S232" s="24"/>
      <c r="T232" s="1210"/>
      <c r="U232" s="1206"/>
      <c r="V232" s="1206"/>
      <c r="W232" s="1207"/>
      <c r="X232" s="1208"/>
      <c r="Y232" s="1208"/>
      <c r="Z232" s="1208"/>
      <c r="AA232" s="1209"/>
    </row>
    <row r="233" spans="1:27" ht="21" x14ac:dyDescent="0.35">
      <c r="A233" s="37"/>
      <c r="B233" s="1213"/>
      <c r="C233" s="1214"/>
      <c r="D233" s="1214"/>
      <c r="E233" s="1215"/>
      <c r="F233" s="734"/>
      <c r="G233" s="728"/>
      <c r="H233" s="728"/>
      <c r="I233" s="728"/>
      <c r="J233" s="151"/>
      <c r="K233" s="1214"/>
      <c r="L233" s="1214"/>
      <c r="M233" s="1214"/>
      <c r="N233" s="1214"/>
      <c r="O233" s="1216"/>
      <c r="P233" s="1217"/>
      <c r="Q233" s="1217"/>
      <c r="R233" s="1218"/>
      <c r="S233" s="151"/>
      <c r="T233" s="1213"/>
      <c r="U233" s="1214"/>
      <c r="V233" s="1214"/>
      <c r="W233" s="1215"/>
      <c r="X233" s="1216"/>
      <c r="Y233" s="1217"/>
      <c r="Z233" s="1217"/>
      <c r="AA233" s="1218"/>
    </row>
    <row r="234" spans="1:27" ht="18.75" customHeight="1" x14ac:dyDescent="0.3">
      <c r="A234" s="27"/>
      <c r="B234" s="1220"/>
      <c r="C234" s="1221"/>
      <c r="D234" s="1221"/>
      <c r="E234" s="1222"/>
      <c r="F234" s="734"/>
      <c r="G234" s="728"/>
      <c r="H234" s="737"/>
      <c r="I234" s="737"/>
      <c r="J234" s="47"/>
      <c r="K234" s="1221"/>
      <c r="L234" s="1221"/>
      <c r="M234" s="1221"/>
      <c r="N234" s="1221"/>
      <c r="O234" s="1225"/>
      <c r="P234" s="1226"/>
      <c r="Q234" s="1226"/>
      <c r="R234" s="1227"/>
      <c r="S234" s="47"/>
      <c r="T234" s="1220"/>
      <c r="U234" s="1221"/>
      <c r="V234" s="1221"/>
      <c r="W234" s="1222"/>
      <c r="X234" s="1216"/>
      <c r="Y234" s="1217"/>
      <c r="Z234" s="1217"/>
      <c r="AA234" s="1218"/>
    </row>
    <row r="235" spans="1:27" ht="18.75" customHeight="1" x14ac:dyDescent="0.3">
      <c r="A235" s="47"/>
      <c r="B235" s="1220"/>
      <c r="C235" s="1221"/>
      <c r="D235" s="1221"/>
      <c r="E235" s="1222"/>
      <c r="F235" s="734"/>
      <c r="G235" s="728"/>
      <c r="H235" s="728"/>
      <c r="I235" s="728"/>
      <c r="J235" s="47"/>
      <c r="K235" s="1221"/>
      <c r="L235" s="1221"/>
      <c r="M235" s="1221"/>
      <c r="N235" s="1221"/>
      <c r="O235" s="1225"/>
      <c r="P235" s="1226"/>
      <c r="Q235" s="1226"/>
      <c r="R235" s="1227"/>
      <c r="S235" s="47"/>
      <c r="T235" s="1220"/>
      <c r="U235" s="1221"/>
      <c r="V235" s="1221"/>
      <c r="W235" s="1222"/>
      <c r="X235" s="1216"/>
      <c r="Y235" s="1217"/>
      <c r="Z235" s="1217"/>
      <c r="AA235" s="1218"/>
    </row>
    <row r="236" spans="1:27" ht="18.75" customHeight="1" x14ac:dyDescent="0.3">
      <c r="A236" s="47"/>
      <c r="B236" s="1220"/>
      <c r="C236" s="1221"/>
      <c r="D236" s="1221"/>
      <c r="E236" s="1222"/>
      <c r="F236" s="694"/>
      <c r="G236" s="728"/>
      <c r="H236" s="728"/>
      <c r="I236" s="728"/>
      <c r="J236" s="47"/>
      <c r="K236" s="60"/>
      <c r="L236" s="60"/>
      <c r="M236" s="60"/>
      <c r="N236" s="60"/>
      <c r="O236" s="1278"/>
      <c r="P236" s="1236"/>
      <c r="Q236" s="1236"/>
      <c r="R236" s="1237"/>
      <c r="S236" s="47"/>
      <c r="T236" s="1220"/>
      <c r="U236" s="1221"/>
      <c r="V236" s="1221"/>
      <c r="W236" s="1222"/>
      <c r="X236" s="1236"/>
      <c r="Y236" s="1236"/>
      <c r="Z236" s="1236"/>
      <c r="AA236" s="1237"/>
    </row>
    <row r="237" spans="1:27" ht="18.75" customHeight="1" x14ac:dyDescent="0.3">
      <c r="A237" s="38"/>
      <c r="B237" s="1239"/>
      <c r="C237" s="1240"/>
      <c r="D237" s="1240"/>
      <c r="E237" s="1241"/>
      <c r="F237" s="734"/>
      <c r="G237" s="62"/>
      <c r="H237" s="62"/>
      <c r="I237" s="62"/>
      <c r="J237" s="48"/>
      <c r="K237" s="1242"/>
      <c r="L237" s="1242"/>
      <c r="M237" s="1242"/>
      <c r="N237" s="1242"/>
      <c r="O237" s="1278"/>
      <c r="P237" s="1236"/>
      <c r="Q237" s="1236"/>
      <c r="R237" s="1237"/>
      <c r="S237" s="48"/>
      <c r="T237" s="1220"/>
      <c r="U237" s="1221"/>
      <c r="V237" s="1221"/>
      <c r="W237" s="1222"/>
      <c r="X237" s="1236"/>
      <c r="Y237" s="1236"/>
      <c r="Z237" s="1236"/>
      <c r="AA237" s="1237"/>
    </row>
    <row r="238" spans="1:27" ht="31.5" customHeight="1" x14ac:dyDescent="0.3">
      <c r="A238" s="35"/>
      <c r="B238" s="26"/>
      <c r="C238" s="26"/>
      <c r="D238" s="26"/>
      <c r="E238" s="34"/>
      <c r="F238" s="155"/>
      <c r="G238" s="26"/>
      <c r="H238" s="26"/>
      <c r="I238" s="147"/>
      <c r="J238" s="35"/>
      <c r="K238" s="26"/>
      <c r="L238" s="26"/>
      <c r="M238" s="26"/>
      <c r="N238" s="147"/>
      <c r="O238" s="149"/>
      <c r="P238" s="147"/>
      <c r="Q238" s="147"/>
      <c r="R238" s="34"/>
      <c r="S238" s="35"/>
      <c r="T238" s="26"/>
      <c r="U238" s="26"/>
      <c r="V238" s="26"/>
      <c r="W238" s="34"/>
      <c r="X238" s="26"/>
      <c r="Y238" s="26"/>
      <c r="Z238" s="26"/>
      <c r="AA238" s="34"/>
    </row>
    <row r="239" spans="1:27" ht="18.75" x14ac:dyDescent="0.3">
      <c r="A239" s="30"/>
      <c r="B239" s="33"/>
      <c r="C239" s="31"/>
      <c r="D239" s="31"/>
      <c r="E239" s="32"/>
      <c r="F239" s="156"/>
      <c r="G239" s="31"/>
      <c r="H239" s="31"/>
      <c r="I239" s="31"/>
      <c r="J239" s="36"/>
      <c r="K239" s="31"/>
      <c r="L239" s="31"/>
      <c r="M239" s="31"/>
      <c r="N239" s="31"/>
      <c r="O239" s="33"/>
      <c r="P239" s="31"/>
      <c r="Q239" s="31"/>
      <c r="R239" s="32"/>
      <c r="S239" s="36"/>
      <c r="T239" s="33"/>
      <c r="U239" s="31"/>
      <c r="V239" s="31"/>
      <c r="W239" s="32"/>
      <c r="X239" s="31"/>
      <c r="Y239" s="31"/>
      <c r="Z239" s="31"/>
      <c r="AA239" s="32"/>
    </row>
    <row r="240" spans="1:27" s="22" customFormat="1" x14ac:dyDescent="0.25">
      <c r="A240" s="77"/>
      <c r="B240" s="77"/>
      <c r="C240" s="77"/>
      <c r="D240" s="77"/>
      <c r="E240" s="77"/>
      <c r="F240" s="153"/>
      <c r="G240" s="77"/>
      <c r="H240" s="77"/>
      <c r="I240" s="77"/>
      <c r="J240" s="77"/>
      <c r="K240" s="77"/>
      <c r="L240" s="77"/>
      <c r="M240" s="77"/>
      <c r="N240" s="77"/>
      <c r="O240" s="77"/>
      <c r="P240" s="77"/>
      <c r="Q240" s="77"/>
      <c r="R240" s="77"/>
      <c r="S240" s="77"/>
      <c r="T240" s="77"/>
      <c r="U240" s="77"/>
      <c r="V240" s="77"/>
      <c r="W240" s="77"/>
      <c r="X240" s="77"/>
      <c r="Y240" s="77"/>
      <c r="Z240" s="77"/>
      <c r="AA240" s="77"/>
    </row>
    <row r="241" spans="1:27" ht="26.25" x14ac:dyDescent="0.25">
      <c r="A241" s="18"/>
      <c r="B241" s="18"/>
      <c r="C241" s="18"/>
      <c r="D241" s="28"/>
      <c r="E241" s="28"/>
      <c r="F241" s="154"/>
      <c r="G241" s="29"/>
      <c r="H241" s="29"/>
      <c r="I241" s="29"/>
      <c r="J241" s="18"/>
      <c r="K241" s="18"/>
      <c r="L241" s="18"/>
      <c r="M241" s="28"/>
      <c r="N241" s="28"/>
      <c r="O241" s="28"/>
      <c r="P241" s="29"/>
      <c r="Q241" s="29"/>
      <c r="R241" s="29"/>
      <c r="S241" s="18"/>
      <c r="T241" s="18"/>
      <c r="U241" s="18"/>
      <c r="V241" s="28"/>
      <c r="W241" s="28"/>
      <c r="X241" s="28"/>
      <c r="Y241" s="29"/>
      <c r="Z241" s="29"/>
      <c r="AA241" s="29"/>
    </row>
    <row r="242" spans="1:27" ht="26.25" customHeight="1" x14ac:dyDescent="0.25">
      <c r="A242" s="1140"/>
      <c r="B242" s="1141"/>
      <c r="C242" s="1142"/>
      <c r="D242" s="1132"/>
      <c r="E242" s="1133"/>
      <c r="F242" s="1134"/>
      <c r="G242" s="23"/>
      <c r="H242" s="1149"/>
      <c r="I242" s="1150"/>
      <c r="J242" s="1140"/>
      <c r="K242" s="1141"/>
      <c r="L242" s="1142"/>
      <c r="M242" s="1132"/>
      <c r="N242" s="1133"/>
      <c r="O242" s="1134"/>
      <c r="P242" s="23"/>
      <c r="Q242" s="1149"/>
      <c r="R242" s="1150"/>
      <c r="S242" s="1140"/>
      <c r="T242" s="1141"/>
      <c r="U242" s="1142"/>
      <c r="V242" s="1190"/>
      <c r="W242" s="1191"/>
      <c r="X242" s="816"/>
      <c r="Y242" s="23"/>
      <c r="Z242" s="1149"/>
      <c r="AA242" s="1150"/>
    </row>
    <row r="243" spans="1:27" ht="26.25" x14ac:dyDescent="0.25">
      <c r="A243" s="1143"/>
      <c r="B243" s="1144"/>
      <c r="C243" s="1145"/>
      <c r="D243" s="1135"/>
      <c r="E243" s="1136"/>
      <c r="F243" s="1137"/>
      <c r="G243" s="23"/>
      <c r="H243" s="1280"/>
      <c r="I243" s="1281"/>
      <c r="J243" s="1143"/>
      <c r="K243" s="1144"/>
      <c r="L243" s="1145"/>
      <c r="M243" s="1135"/>
      <c r="N243" s="1136"/>
      <c r="O243" s="1137"/>
      <c r="P243" s="23"/>
      <c r="Q243" s="1280"/>
      <c r="R243" s="1281"/>
      <c r="S243" s="1143"/>
      <c r="T243" s="1144"/>
      <c r="U243" s="1145"/>
      <c r="V243" s="1192"/>
      <c r="W243" s="1193"/>
      <c r="X243" s="1194"/>
      <c r="Y243" s="23"/>
      <c r="Z243" s="1280"/>
      <c r="AA243" s="1281"/>
    </row>
    <row r="244" spans="1:27" ht="26.25" x14ac:dyDescent="0.25">
      <c r="A244" s="1143"/>
      <c r="B244" s="1144"/>
      <c r="C244" s="1145"/>
      <c r="D244" s="1135"/>
      <c r="E244" s="1136"/>
      <c r="F244" s="1137"/>
      <c r="G244" s="25"/>
      <c r="H244" s="1157"/>
      <c r="I244" s="1158"/>
      <c r="J244" s="1143"/>
      <c r="K244" s="1144"/>
      <c r="L244" s="1145"/>
      <c r="M244" s="1135"/>
      <c r="N244" s="1136"/>
      <c r="O244" s="1137"/>
      <c r="P244" s="25"/>
      <c r="Q244" s="1157"/>
      <c r="R244" s="1158"/>
      <c r="S244" s="1143"/>
      <c r="T244" s="1144"/>
      <c r="U244" s="1145"/>
      <c r="V244" s="1192"/>
      <c r="W244" s="1193"/>
      <c r="X244" s="1194"/>
      <c r="Y244" s="25"/>
      <c r="Z244" s="1248"/>
      <c r="AA244" s="1249"/>
    </row>
    <row r="245" spans="1:27" ht="31.5" x14ac:dyDescent="0.25">
      <c r="A245" s="1146"/>
      <c r="B245" s="1147"/>
      <c r="C245" s="1148"/>
      <c r="D245" s="1179"/>
      <c r="E245" s="1180"/>
      <c r="F245" s="1180"/>
      <c r="G245" s="1170"/>
      <c r="H245" s="1171"/>
      <c r="I245" s="1172"/>
      <c r="J245" s="1146"/>
      <c r="K245" s="1147"/>
      <c r="L245" s="1148"/>
      <c r="M245" s="1179"/>
      <c r="N245" s="1180"/>
      <c r="O245" s="1180"/>
      <c r="P245" s="1181"/>
      <c r="Q245" s="1182"/>
      <c r="R245" s="1183"/>
      <c r="S245" s="1146"/>
      <c r="T245" s="1147"/>
      <c r="U245" s="1148"/>
      <c r="V245" s="1179"/>
      <c r="W245" s="1180"/>
      <c r="X245" s="1180"/>
      <c r="Y245" s="1181"/>
      <c r="Z245" s="1182"/>
      <c r="AA245" s="1183"/>
    </row>
    <row r="246" spans="1:27" x14ac:dyDescent="0.25">
      <c r="A246" s="321"/>
      <c r="B246" s="320"/>
      <c r="C246" s="320"/>
      <c r="D246" s="320"/>
      <c r="E246" s="320"/>
      <c r="F246" s="320"/>
      <c r="G246" s="1173"/>
      <c r="H246" s="1174"/>
      <c r="I246" s="1175"/>
      <c r="J246" s="321"/>
      <c r="K246" s="320"/>
      <c r="L246" s="320"/>
      <c r="M246" s="320"/>
      <c r="N246" s="320"/>
      <c r="O246" s="320"/>
      <c r="P246" s="1184"/>
      <c r="Q246" s="1185"/>
      <c r="R246" s="1186"/>
      <c r="S246" s="321"/>
      <c r="T246" s="320"/>
      <c r="U246" s="320"/>
      <c r="V246" s="320"/>
      <c r="W246" s="320"/>
      <c r="X246" s="320"/>
      <c r="Y246" s="1184"/>
      <c r="Z246" s="1185"/>
      <c r="AA246" s="1186"/>
    </row>
    <row r="247" spans="1:27" ht="18.75" x14ac:dyDescent="0.25">
      <c r="A247" s="1283"/>
      <c r="B247" s="1284"/>
      <c r="C247" s="1284"/>
      <c r="D247" s="1284"/>
      <c r="E247" s="1285"/>
      <c r="F247" s="322"/>
      <c r="G247" s="1176"/>
      <c r="H247" s="1177"/>
      <c r="I247" s="1178"/>
      <c r="J247" s="1164"/>
      <c r="K247" s="1165"/>
      <c r="L247" s="1165"/>
      <c r="M247" s="1165"/>
      <c r="N247" s="1165"/>
      <c r="O247" s="396"/>
      <c r="P247" s="1187"/>
      <c r="Q247" s="1188"/>
      <c r="R247" s="1189"/>
      <c r="S247" s="1164"/>
      <c r="T247" s="1165"/>
      <c r="U247" s="1165"/>
      <c r="V247" s="1165"/>
      <c r="W247" s="1165"/>
      <c r="X247" s="396"/>
      <c r="Y247" s="1187"/>
      <c r="Z247" s="1188"/>
      <c r="AA247" s="1189"/>
    </row>
    <row r="248" spans="1:27" ht="31.5" x14ac:dyDescent="0.25">
      <c r="A248" s="1253"/>
      <c r="B248" s="1254"/>
      <c r="C248" s="1254"/>
      <c r="D248" s="1254"/>
      <c r="E248" s="1254"/>
      <c r="F248" s="1254"/>
      <c r="G248" s="1254"/>
      <c r="H248" s="1254"/>
      <c r="I248" s="1255"/>
      <c r="J248" s="1253"/>
      <c r="K248" s="1254"/>
      <c r="L248" s="1254"/>
      <c r="M248" s="1254"/>
      <c r="N248" s="1254"/>
      <c r="O248" s="1254"/>
      <c r="P248" s="1254"/>
      <c r="Q248" s="1254"/>
      <c r="R248" s="1255"/>
      <c r="S248" s="1202"/>
      <c r="T248" s="1203"/>
      <c r="U248" s="1203"/>
      <c r="V248" s="1203"/>
      <c r="W248" s="1203"/>
      <c r="X248" s="1203"/>
      <c r="Y248" s="1203"/>
      <c r="Z248" s="1203"/>
      <c r="AA248" s="1204"/>
    </row>
    <row r="249" spans="1:27" ht="23.25" x14ac:dyDescent="0.25">
      <c r="A249" s="24"/>
      <c r="B249" s="1210"/>
      <c r="C249" s="1206"/>
      <c r="D249" s="1206"/>
      <c r="E249" s="1207"/>
      <c r="F249" s="1206"/>
      <c r="G249" s="1206"/>
      <c r="H249" s="1206"/>
      <c r="I249" s="1207"/>
      <c r="J249" s="24"/>
      <c r="K249" s="1210"/>
      <c r="L249" s="1206"/>
      <c r="M249" s="1206"/>
      <c r="N249" s="1207"/>
      <c r="O249" s="1206"/>
      <c r="P249" s="1206"/>
      <c r="Q249" s="1206"/>
      <c r="R249" s="1207"/>
      <c r="S249" s="24"/>
      <c r="T249" s="1210"/>
      <c r="U249" s="1206"/>
      <c r="V249" s="1206"/>
      <c r="W249" s="1207"/>
      <c r="X249" s="1206"/>
      <c r="Y249" s="1206"/>
      <c r="Z249" s="1206"/>
      <c r="AA249" s="1207"/>
    </row>
    <row r="250" spans="1:27" ht="21" x14ac:dyDescent="0.35">
      <c r="A250" s="37"/>
      <c r="B250" s="1213"/>
      <c r="C250" s="1214"/>
      <c r="D250" s="1214"/>
      <c r="E250" s="1215"/>
      <c r="F250" s="732"/>
      <c r="G250" s="141"/>
      <c r="H250" s="141"/>
      <c r="I250" s="142"/>
      <c r="J250" s="151"/>
      <c r="K250" s="1213"/>
      <c r="L250" s="1214"/>
      <c r="M250" s="1214"/>
      <c r="N250" s="1214"/>
      <c r="O250" s="1216"/>
      <c r="P250" s="1217"/>
      <c r="Q250" s="1217"/>
      <c r="R250" s="1218"/>
      <c r="S250" s="151"/>
      <c r="T250" s="1213"/>
      <c r="U250" s="1214"/>
      <c r="V250" s="1214"/>
      <c r="W250" s="1215"/>
      <c r="X250" s="1216"/>
      <c r="Y250" s="1217"/>
      <c r="Z250" s="1217"/>
      <c r="AA250" s="1218"/>
    </row>
    <row r="251" spans="1:27" ht="18.75" customHeight="1" x14ac:dyDescent="0.3">
      <c r="A251" s="27"/>
      <c r="B251" s="1220"/>
      <c r="C251" s="1221"/>
      <c r="D251" s="1221"/>
      <c r="E251" s="1222"/>
      <c r="F251" s="734"/>
      <c r="G251" s="728"/>
      <c r="H251" s="737"/>
      <c r="I251" s="738"/>
      <c r="J251" s="47"/>
      <c r="K251" s="1220"/>
      <c r="L251" s="1221"/>
      <c r="M251" s="1221"/>
      <c r="N251" s="1221"/>
      <c r="O251" s="1225"/>
      <c r="P251" s="1226"/>
      <c r="Q251" s="1226"/>
      <c r="R251" s="1227"/>
      <c r="S251" s="47"/>
      <c r="T251" s="1220"/>
      <c r="U251" s="1221"/>
      <c r="V251" s="1221"/>
      <c r="W251" s="1222"/>
      <c r="X251" s="1216"/>
      <c r="Y251" s="1217"/>
      <c r="Z251" s="1217"/>
      <c r="AA251" s="1218"/>
    </row>
    <row r="252" spans="1:27" ht="18.75" customHeight="1" x14ac:dyDescent="0.3">
      <c r="A252" s="47"/>
      <c r="B252" s="1221"/>
      <c r="C252" s="1221"/>
      <c r="D252" s="1221"/>
      <c r="E252" s="1222"/>
      <c r="F252" s="734"/>
      <c r="G252" s="728"/>
      <c r="H252" s="728"/>
      <c r="I252" s="729"/>
      <c r="J252" s="47"/>
      <c r="K252" s="1220"/>
      <c r="L252" s="1221"/>
      <c r="M252" s="1221"/>
      <c r="N252" s="1221"/>
      <c r="O252" s="1225"/>
      <c r="P252" s="1226"/>
      <c r="Q252" s="1226"/>
      <c r="R252" s="1227"/>
      <c r="S252" s="47"/>
      <c r="T252" s="1220"/>
      <c r="U252" s="1221"/>
      <c r="V252" s="1221"/>
      <c r="W252" s="1222"/>
      <c r="X252" s="1216"/>
      <c r="Y252" s="1217"/>
      <c r="Z252" s="1217"/>
      <c r="AA252" s="1218"/>
    </row>
    <row r="253" spans="1:27" ht="18.75" customHeight="1" x14ac:dyDescent="0.3">
      <c r="A253" s="47"/>
      <c r="B253" s="1221"/>
      <c r="C253" s="1221"/>
      <c r="D253" s="1221"/>
      <c r="E253" s="1222"/>
      <c r="F253" s="694"/>
      <c r="G253" s="728"/>
      <c r="H253" s="728"/>
      <c r="I253" s="729"/>
      <c r="J253" s="47"/>
      <c r="K253" s="60"/>
      <c r="L253" s="60"/>
      <c r="M253" s="60"/>
      <c r="N253" s="60"/>
      <c r="O253" s="163"/>
      <c r="P253" s="62"/>
      <c r="Q253" s="62"/>
      <c r="R253" s="63"/>
      <c r="S253" s="47"/>
      <c r="T253" s="1220"/>
      <c r="U253" s="1221"/>
      <c r="V253" s="1221"/>
      <c r="W253" s="1222"/>
      <c r="X253" s="62"/>
      <c r="Y253" s="62"/>
      <c r="Z253" s="62"/>
      <c r="AA253" s="63"/>
    </row>
    <row r="254" spans="1:27" ht="18.75" customHeight="1" x14ac:dyDescent="0.3">
      <c r="A254" s="38"/>
      <c r="B254" s="1240"/>
      <c r="C254" s="1240"/>
      <c r="D254" s="1240"/>
      <c r="E254" s="1241"/>
      <c r="F254" s="734"/>
      <c r="G254" s="62"/>
      <c r="H254" s="62"/>
      <c r="I254" s="63"/>
      <c r="J254" s="38"/>
      <c r="K254" s="1242"/>
      <c r="L254" s="1242"/>
      <c r="M254" s="1242"/>
      <c r="N254" s="1242"/>
      <c r="O254" s="1278"/>
      <c r="P254" s="1236"/>
      <c r="Q254" s="1236"/>
      <c r="R254" s="1237"/>
      <c r="S254" s="38"/>
      <c r="T254" s="1220"/>
      <c r="U254" s="1221"/>
      <c r="V254" s="1221"/>
      <c r="W254" s="1222"/>
      <c r="X254" s="1278"/>
      <c r="Y254" s="1236"/>
      <c r="Z254" s="1236"/>
      <c r="AA254" s="1237"/>
    </row>
    <row r="255" spans="1:27" ht="18.75" x14ac:dyDescent="0.3">
      <c r="A255" s="35"/>
      <c r="B255" s="26"/>
      <c r="C255" s="26"/>
      <c r="D255" s="26"/>
      <c r="E255" s="34"/>
      <c r="F255" s="728"/>
      <c r="G255" s="26"/>
      <c r="H255" s="26"/>
      <c r="I255" s="34"/>
      <c r="J255" s="35"/>
      <c r="K255" s="26"/>
      <c r="L255" s="26"/>
      <c r="M255" s="26"/>
      <c r="N255" s="147"/>
      <c r="O255" s="149"/>
      <c r="P255" s="147"/>
      <c r="Q255" s="147"/>
      <c r="R255" s="34"/>
      <c r="S255" s="35"/>
      <c r="T255" s="26"/>
      <c r="U255" s="26"/>
      <c r="V255" s="26"/>
      <c r="W255" s="34"/>
      <c r="X255" s="26"/>
      <c r="Y255" s="26"/>
      <c r="Z255" s="26"/>
      <c r="AA255" s="34"/>
    </row>
    <row r="256" spans="1:27" ht="18.75" x14ac:dyDescent="0.3">
      <c r="A256" s="36"/>
      <c r="B256" s="33"/>
      <c r="C256" s="31"/>
      <c r="D256" s="31"/>
      <c r="E256" s="32"/>
      <c r="F256" s="156"/>
      <c r="G256" s="31"/>
      <c r="H256" s="31"/>
      <c r="I256" s="32"/>
      <c r="J256" s="36"/>
      <c r="K256" s="33"/>
      <c r="L256" s="31"/>
      <c r="M256" s="31"/>
      <c r="N256" s="31"/>
      <c r="O256" s="33"/>
      <c r="P256" s="31"/>
      <c r="Q256" s="31"/>
      <c r="R256" s="32"/>
      <c r="S256" s="36"/>
      <c r="T256" s="33"/>
      <c r="U256" s="31"/>
      <c r="V256" s="31"/>
      <c r="W256" s="32"/>
      <c r="X256" s="31"/>
      <c r="Y256" s="31"/>
      <c r="Z256" s="31"/>
      <c r="AA256" s="32"/>
    </row>
  </sheetData>
  <mergeCells count="852">
    <mergeCell ref="O252:R252"/>
    <mergeCell ref="X252:AA252"/>
    <mergeCell ref="T253:W254"/>
    <mergeCell ref="B254:E254"/>
    <mergeCell ref="K254:N254"/>
    <mergeCell ref="O254:R254"/>
    <mergeCell ref="X254:AA254"/>
    <mergeCell ref="B250:E250"/>
    <mergeCell ref="K250:N250"/>
    <mergeCell ref="O250:R250"/>
    <mergeCell ref="T250:W250"/>
    <mergeCell ref="X250:AA250"/>
    <mergeCell ref="B251:E253"/>
    <mergeCell ref="K251:N252"/>
    <mergeCell ref="O251:R251"/>
    <mergeCell ref="T251:W252"/>
    <mergeCell ref="X251:AA251"/>
    <mergeCell ref="B249:E249"/>
    <mergeCell ref="F249:I249"/>
    <mergeCell ref="K249:N249"/>
    <mergeCell ref="O249:R249"/>
    <mergeCell ref="T249:W249"/>
    <mergeCell ref="X249:AA249"/>
    <mergeCell ref="V245:X245"/>
    <mergeCell ref="Y245:AA247"/>
    <mergeCell ref="A247:E247"/>
    <mergeCell ref="J247:N247"/>
    <mergeCell ref="S247:W247"/>
    <mergeCell ref="A248:I248"/>
    <mergeCell ref="J248:R248"/>
    <mergeCell ref="S248:AA248"/>
    <mergeCell ref="S242:U245"/>
    <mergeCell ref="V242:X244"/>
    <mergeCell ref="Z242:AA242"/>
    <mergeCell ref="H243:I243"/>
    <mergeCell ref="Q243:R243"/>
    <mergeCell ref="Z243:AA243"/>
    <mergeCell ref="H244:I244"/>
    <mergeCell ref="Q244:R244"/>
    <mergeCell ref="Z244:AA244"/>
    <mergeCell ref="G245:I247"/>
    <mergeCell ref="A242:C245"/>
    <mergeCell ref="D242:F244"/>
    <mergeCell ref="H242:I242"/>
    <mergeCell ref="J242:L245"/>
    <mergeCell ref="M242:O244"/>
    <mergeCell ref="Q242:R242"/>
    <mergeCell ref="D245:F245"/>
    <mergeCell ref="M245:O245"/>
    <mergeCell ref="P245:R247"/>
    <mergeCell ref="B233:E233"/>
    <mergeCell ref="K233:N233"/>
    <mergeCell ref="O233:R233"/>
    <mergeCell ref="T233:W233"/>
    <mergeCell ref="X233:AA233"/>
    <mergeCell ref="B234:E236"/>
    <mergeCell ref="K234:N235"/>
    <mergeCell ref="O234:R234"/>
    <mergeCell ref="T234:W235"/>
    <mergeCell ref="X234:AA234"/>
    <mergeCell ref="O235:R235"/>
    <mergeCell ref="X235:AA235"/>
    <mergeCell ref="O236:R236"/>
    <mergeCell ref="T236:W237"/>
    <mergeCell ref="X236:AA236"/>
    <mergeCell ref="B237:E237"/>
    <mergeCell ref="K237:N237"/>
    <mergeCell ref="O237:R237"/>
    <mergeCell ref="X237:AA237"/>
    <mergeCell ref="B232:E232"/>
    <mergeCell ref="F232:I232"/>
    <mergeCell ref="K232:N232"/>
    <mergeCell ref="O232:R232"/>
    <mergeCell ref="T232:W232"/>
    <mergeCell ref="X232:AA232"/>
    <mergeCell ref="V228:X228"/>
    <mergeCell ref="Y228:AA230"/>
    <mergeCell ref="A230:E230"/>
    <mergeCell ref="J230:N230"/>
    <mergeCell ref="S230:W230"/>
    <mergeCell ref="A231:I231"/>
    <mergeCell ref="J231:R231"/>
    <mergeCell ref="S231:AA231"/>
    <mergeCell ref="S225:U228"/>
    <mergeCell ref="V225:X227"/>
    <mergeCell ref="Z225:AA225"/>
    <mergeCell ref="H226:I226"/>
    <mergeCell ref="Q226:R226"/>
    <mergeCell ref="Z226:AA226"/>
    <mergeCell ref="H227:I227"/>
    <mergeCell ref="Q227:R227"/>
    <mergeCell ref="Z227:AA227"/>
    <mergeCell ref="G228:I230"/>
    <mergeCell ref="A225:C228"/>
    <mergeCell ref="D225:F227"/>
    <mergeCell ref="H225:I225"/>
    <mergeCell ref="J225:L228"/>
    <mergeCell ref="M225:O227"/>
    <mergeCell ref="Q225:R225"/>
    <mergeCell ref="D228:F228"/>
    <mergeCell ref="M228:O228"/>
    <mergeCell ref="P228:R230"/>
    <mergeCell ref="O220:R220"/>
    <mergeCell ref="X220:AA220"/>
    <mergeCell ref="T221:W222"/>
    <mergeCell ref="B222:E222"/>
    <mergeCell ref="K222:N222"/>
    <mergeCell ref="O222:R222"/>
    <mergeCell ref="X222:AA222"/>
    <mergeCell ref="B218:E218"/>
    <mergeCell ref="K218:N218"/>
    <mergeCell ref="O218:R218"/>
    <mergeCell ref="T218:W218"/>
    <mergeCell ref="X218:AA218"/>
    <mergeCell ref="B219:E221"/>
    <mergeCell ref="K219:N220"/>
    <mergeCell ref="O219:R219"/>
    <mergeCell ref="T219:W220"/>
    <mergeCell ref="X219:AA219"/>
    <mergeCell ref="A216:I216"/>
    <mergeCell ref="J216:R216"/>
    <mergeCell ref="S216:AA216"/>
    <mergeCell ref="B217:E217"/>
    <mergeCell ref="F217:I217"/>
    <mergeCell ref="K217:N217"/>
    <mergeCell ref="O217:R217"/>
    <mergeCell ref="T217:W217"/>
    <mergeCell ref="X217:AA217"/>
    <mergeCell ref="P213:R215"/>
    <mergeCell ref="V213:X213"/>
    <mergeCell ref="Y213:AA215"/>
    <mergeCell ref="A215:E215"/>
    <mergeCell ref="J215:N215"/>
    <mergeCell ref="S215:W215"/>
    <mergeCell ref="Q210:R210"/>
    <mergeCell ref="S210:U213"/>
    <mergeCell ref="V210:X212"/>
    <mergeCell ref="Z210:AA210"/>
    <mergeCell ref="H211:I211"/>
    <mergeCell ref="Q211:R211"/>
    <mergeCell ref="Z211:AA211"/>
    <mergeCell ref="H212:I212"/>
    <mergeCell ref="Q212:R212"/>
    <mergeCell ref="Z212:AA212"/>
    <mergeCell ref="B206:E206"/>
    <mergeCell ref="A210:C213"/>
    <mergeCell ref="D210:F212"/>
    <mergeCell ref="H210:I210"/>
    <mergeCell ref="J210:L213"/>
    <mergeCell ref="M210:O212"/>
    <mergeCell ref="D213:F213"/>
    <mergeCell ref="G213:I215"/>
    <mergeCell ref="M213:O213"/>
    <mergeCell ref="B201:E201"/>
    <mergeCell ref="K201:N201"/>
    <mergeCell ref="O201:R201"/>
    <mergeCell ref="T201:W201"/>
    <mergeCell ref="X201:AA201"/>
    <mergeCell ref="B202:E204"/>
    <mergeCell ref="K202:N203"/>
    <mergeCell ref="O202:R202"/>
    <mergeCell ref="T202:W203"/>
    <mergeCell ref="X202:AA202"/>
    <mergeCell ref="O203:R203"/>
    <mergeCell ref="X203:AA203"/>
    <mergeCell ref="O204:R204"/>
    <mergeCell ref="T204:W205"/>
    <mergeCell ref="X204:AA204"/>
    <mergeCell ref="B205:E205"/>
    <mergeCell ref="K205:N205"/>
    <mergeCell ref="O205:R205"/>
    <mergeCell ref="X205:AA205"/>
    <mergeCell ref="B200:E200"/>
    <mergeCell ref="F200:I200"/>
    <mergeCell ref="K200:N200"/>
    <mergeCell ref="O200:R200"/>
    <mergeCell ref="T200:W200"/>
    <mergeCell ref="X200:AA200"/>
    <mergeCell ref="V196:X196"/>
    <mergeCell ref="Y196:AA198"/>
    <mergeCell ref="A198:E198"/>
    <mergeCell ref="J198:N198"/>
    <mergeCell ref="S198:W198"/>
    <mergeCell ref="A199:I199"/>
    <mergeCell ref="J199:R199"/>
    <mergeCell ref="S199:AA199"/>
    <mergeCell ref="S193:U196"/>
    <mergeCell ref="V193:X195"/>
    <mergeCell ref="Z193:AA193"/>
    <mergeCell ref="H194:I194"/>
    <mergeCell ref="Q194:R194"/>
    <mergeCell ref="Z194:AA194"/>
    <mergeCell ref="H195:I195"/>
    <mergeCell ref="Q195:R195"/>
    <mergeCell ref="Z195:AA195"/>
    <mergeCell ref="G196:I198"/>
    <mergeCell ref="A193:C196"/>
    <mergeCell ref="D193:F195"/>
    <mergeCell ref="H193:I193"/>
    <mergeCell ref="J193:L196"/>
    <mergeCell ref="M193:O195"/>
    <mergeCell ref="Q193:R193"/>
    <mergeCell ref="D196:F196"/>
    <mergeCell ref="M196:O196"/>
    <mergeCell ref="P196:R198"/>
    <mergeCell ref="O188:R188"/>
    <mergeCell ref="X188:AA188"/>
    <mergeCell ref="T189:W190"/>
    <mergeCell ref="B190:E190"/>
    <mergeCell ref="K190:N190"/>
    <mergeCell ref="O190:R190"/>
    <mergeCell ref="X190:AA190"/>
    <mergeCell ref="B186:E186"/>
    <mergeCell ref="K186:N186"/>
    <mergeCell ref="O186:R186"/>
    <mergeCell ref="T186:W186"/>
    <mergeCell ref="X186:AA186"/>
    <mergeCell ref="B187:E189"/>
    <mergeCell ref="K187:N188"/>
    <mergeCell ref="O187:R187"/>
    <mergeCell ref="T187:W188"/>
    <mergeCell ref="X187:AA187"/>
    <mergeCell ref="B185:E185"/>
    <mergeCell ref="F185:I185"/>
    <mergeCell ref="K185:N185"/>
    <mergeCell ref="O185:R185"/>
    <mergeCell ref="T185:W185"/>
    <mergeCell ref="X185:AA185"/>
    <mergeCell ref="V181:X181"/>
    <mergeCell ref="Y181:AA183"/>
    <mergeCell ref="A183:E183"/>
    <mergeCell ref="J183:N183"/>
    <mergeCell ref="S183:W183"/>
    <mergeCell ref="A184:I184"/>
    <mergeCell ref="J184:R184"/>
    <mergeCell ref="S184:AA184"/>
    <mergeCell ref="S178:U181"/>
    <mergeCell ref="V178:X180"/>
    <mergeCell ref="Z178:AA178"/>
    <mergeCell ref="H179:I179"/>
    <mergeCell ref="Q179:R179"/>
    <mergeCell ref="Z179:AA179"/>
    <mergeCell ref="H180:I180"/>
    <mergeCell ref="Q180:R180"/>
    <mergeCell ref="Z180:AA180"/>
    <mergeCell ref="G181:I183"/>
    <mergeCell ref="A178:C181"/>
    <mergeCell ref="D178:F180"/>
    <mergeCell ref="H178:I178"/>
    <mergeCell ref="J178:L181"/>
    <mergeCell ref="M178:O180"/>
    <mergeCell ref="Q178:R178"/>
    <mergeCell ref="D181:F181"/>
    <mergeCell ref="M181:O181"/>
    <mergeCell ref="P181:R183"/>
    <mergeCell ref="B169:E169"/>
    <mergeCell ref="K169:N169"/>
    <mergeCell ref="O169:R169"/>
    <mergeCell ref="T169:W169"/>
    <mergeCell ref="X169:AA169"/>
    <mergeCell ref="B170:E172"/>
    <mergeCell ref="K170:N171"/>
    <mergeCell ref="O170:R170"/>
    <mergeCell ref="T170:W171"/>
    <mergeCell ref="X170:AA170"/>
    <mergeCell ref="O171:R171"/>
    <mergeCell ref="X171:AA171"/>
    <mergeCell ref="O172:R172"/>
    <mergeCell ref="T172:W173"/>
    <mergeCell ref="X172:AA172"/>
    <mergeCell ref="B173:E173"/>
    <mergeCell ref="K173:N173"/>
    <mergeCell ref="O173:R173"/>
    <mergeCell ref="X173:AA173"/>
    <mergeCell ref="B168:E168"/>
    <mergeCell ref="F168:I168"/>
    <mergeCell ref="K168:N168"/>
    <mergeCell ref="O168:R168"/>
    <mergeCell ref="T168:W168"/>
    <mergeCell ref="X168:AA168"/>
    <mergeCell ref="V164:X164"/>
    <mergeCell ref="Y164:AA166"/>
    <mergeCell ref="A166:E166"/>
    <mergeCell ref="J166:N166"/>
    <mergeCell ref="S166:W166"/>
    <mergeCell ref="A167:I167"/>
    <mergeCell ref="J167:R167"/>
    <mergeCell ref="S167:AA167"/>
    <mergeCell ref="S161:U164"/>
    <mergeCell ref="V161:X163"/>
    <mergeCell ref="Z161:AA161"/>
    <mergeCell ref="H162:I162"/>
    <mergeCell ref="Q162:R162"/>
    <mergeCell ref="Z162:AA162"/>
    <mergeCell ref="H163:I163"/>
    <mergeCell ref="Q163:R163"/>
    <mergeCell ref="Z163:AA163"/>
    <mergeCell ref="G164:I166"/>
    <mergeCell ref="A161:C164"/>
    <mergeCell ref="D161:F163"/>
    <mergeCell ref="H161:I161"/>
    <mergeCell ref="J161:L164"/>
    <mergeCell ref="M161:O163"/>
    <mergeCell ref="Q161:R161"/>
    <mergeCell ref="D164:F164"/>
    <mergeCell ref="M164:O164"/>
    <mergeCell ref="P164:R166"/>
    <mergeCell ref="O156:R156"/>
    <mergeCell ref="X156:AA156"/>
    <mergeCell ref="T157:W158"/>
    <mergeCell ref="B158:E158"/>
    <mergeCell ref="K158:N158"/>
    <mergeCell ref="O158:R158"/>
    <mergeCell ref="X158:AA158"/>
    <mergeCell ref="B154:E154"/>
    <mergeCell ref="K154:N154"/>
    <mergeCell ref="O154:R154"/>
    <mergeCell ref="T154:W154"/>
    <mergeCell ref="X154:AA154"/>
    <mergeCell ref="B155:E157"/>
    <mergeCell ref="K155:N156"/>
    <mergeCell ref="O155:R155"/>
    <mergeCell ref="T155:W156"/>
    <mergeCell ref="X155:AA155"/>
    <mergeCell ref="B153:E153"/>
    <mergeCell ref="F153:I153"/>
    <mergeCell ref="K153:N153"/>
    <mergeCell ref="O153:R153"/>
    <mergeCell ref="T153:W153"/>
    <mergeCell ref="X153:AA153"/>
    <mergeCell ref="V149:X149"/>
    <mergeCell ref="Y149:AA151"/>
    <mergeCell ref="A151:E151"/>
    <mergeCell ref="J151:N151"/>
    <mergeCell ref="S151:W151"/>
    <mergeCell ref="A152:I152"/>
    <mergeCell ref="J152:R152"/>
    <mergeCell ref="S152:AA152"/>
    <mergeCell ref="S146:U149"/>
    <mergeCell ref="V146:X148"/>
    <mergeCell ref="Z146:AA146"/>
    <mergeCell ref="H147:I147"/>
    <mergeCell ref="Q147:R147"/>
    <mergeCell ref="Z147:AA147"/>
    <mergeCell ref="H148:I148"/>
    <mergeCell ref="Q148:R148"/>
    <mergeCell ref="Z148:AA148"/>
    <mergeCell ref="G149:I151"/>
    <mergeCell ref="A146:C149"/>
    <mergeCell ref="D146:F148"/>
    <mergeCell ref="H146:I146"/>
    <mergeCell ref="J146:L149"/>
    <mergeCell ref="M146:O148"/>
    <mergeCell ref="Q146:R146"/>
    <mergeCell ref="D149:F149"/>
    <mergeCell ref="M149:O149"/>
    <mergeCell ref="P149:R151"/>
    <mergeCell ref="B137:E137"/>
    <mergeCell ref="K137:N137"/>
    <mergeCell ref="O137:R137"/>
    <mergeCell ref="T137:W137"/>
    <mergeCell ref="X137:AA137"/>
    <mergeCell ref="B138:E140"/>
    <mergeCell ref="K138:N139"/>
    <mergeCell ref="O138:R138"/>
    <mergeCell ref="T138:W139"/>
    <mergeCell ref="X138:AA138"/>
    <mergeCell ref="O139:R139"/>
    <mergeCell ref="X139:AA139"/>
    <mergeCell ref="O140:R140"/>
    <mergeCell ref="T140:W141"/>
    <mergeCell ref="X140:AA140"/>
    <mergeCell ref="B141:E141"/>
    <mergeCell ref="K141:N141"/>
    <mergeCell ref="O141:R141"/>
    <mergeCell ref="X141:AA141"/>
    <mergeCell ref="B136:E136"/>
    <mergeCell ref="F136:I136"/>
    <mergeCell ref="K136:N136"/>
    <mergeCell ref="O136:R136"/>
    <mergeCell ref="T136:W136"/>
    <mergeCell ref="X136:AA136"/>
    <mergeCell ref="V132:X132"/>
    <mergeCell ref="Y132:AA134"/>
    <mergeCell ref="A134:E134"/>
    <mergeCell ref="J134:N134"/>
    <mergeCell ref="S134:W134"/>
    <mergeCell ref="A135:I135"/>
    <mergeCell ref="J135:R135"/>
    <mergeCell ref="S135:AA135"/>
    <mergeCell ref="S129:U132"/>
    <mergeCell ref="V129:X131"/>
    <mergeCell ref="Z129:AA129"/>
    <mergeCell ref="H130:I130"/>
    <mergeCell ref="Q130:R130"/>
    <mergeCell ref="Z130:AA130"/>
    <mergeCell ref="H131:I131"/>
    <mergeCell ref="Q131:R131"/>
    <mergeCell ref="Z131:AA131"/>
    <mergeCell ref="G132:I134"/>
    <mergeCell ref="A129:C132"/>
    <mergeCell ref="D129:F131"/>
    <mergeCell ref="H129:I129"/>
    <mergeCell ref="J129:L132"/>
    <mergeCell ref="M129:O131"/>
    <mergeCell ref="Q129:R129"/>
    <mergeCell ref="D132:F132"/>
    <mergeCell ref="M132:O132"/>
    <mergeCell ref="P132:R134"/>
    <mergeCell ref="O124:R124"/>
    <mergeCell ref="X124:AA124"/>
    <mergeCell ref="T125:W126"/>
    <mergeCell ref="B126:E126"/>
    <mergeCell ref="K126:N126"/>
    <mergeCell ref="O126:R126"/>
    <mergeCell ref="X126:AA126"/>
    <mergeCell ref="B122:E122"/>
    <mergeCell ref="K122:N122"/>
    <mergeCell ref="O122:R122"/>
    <mergeCell ref="T122:W122"/>
    <mergeCell ref="X122:AA122"/>
    <mergeCell ref="B123:E125"/>
    <mergeCell ref="K123:N124"/>
    <mergeCell ref="O123:R123"/>
    <mergeCell ref="T123:W124"/>
    <mergeCell ref="X123:AA123"/>
    <mergeCell ref="B121:E121"/>
    <mergeCell ref="F121:I121"/>
    <mergeCell ref="K121:N121"/>
    <mergeCell ref="O121:R121"/>
    <mergeCell ref="T121:W121"/>
    <mergeCell ref="X121:AA121"/>
    <mergeCell ref="V117:X117"/>
    <mergeCell ref="Y117:AA119"/>
    <mergeCell ref="A119:E119"/>
    <mergeCell ref="J119:N119"/>
    <mergeCell ref="S119:W119"/>
    <mergeCell ref="A120:I120"/>
    <mergeCell ref="J120:R120"/>
    <mergeCell ref="S120:AA120"/>
    <mergeCell ref="S114:U117"/>
    <mergeCell ref="V114:X116"/>
    <mergeCell ref="Z114:AA114"/>
    <mergeCell ref="H115:I115"/>
    <mergeCell ref="Q115:R115"/>
    <mergeCell ref="Z115:AA115"/>
    <mergeCell ref="H116:I116"/>
    <mergeCell ref="Q116:R116"/>
    <mergeCell ref="Z116:AA116"/>
    <mergeCell ref="G117:I119"/>
    <mergeCell ref="A114:C117"/>
    <mergeCell ref="D114:F116"/>
    <mergeCell ref="H114:I114"/>
    <mergeCell ref="J114:L117"/>
    <mergeCell ref="M114:O116"/>
    <mergeCell ref="Q114:R114"/>
    <mergeCell ref="D117:F117"/>
    <mergeCell ref="M117:O117"/>
    <mergeCell ref="P117:R119"/>
    <mergeCell ref="B105:E105"/>
    <mergeCell ref="K105:N105"/>
    <mergeCell ref="O105:R105"/>
    <mergeCell ref="T105:W105"/>
    <mergeCell ref="X105:AA105"/>
    <mergeCell ref="B106:E108"/>
    <mergeCell ref="K106:N107"/>
    <mergeCell ref="O106:R106"/>
    <mergeCell ref="T106:W107"/>
    <mergeCell ref="X106:AA106"/>
    <mergeCell ref="O107:R107"/>
    <mergeCell ref="X107:AA107"/>
    <mergeCell ref="O108:R108"/>
    <mergeCell ref="T108:W109"/>
    <mergeCell ref="X108:AA108"/>
    <mergeCell ref="B109:E109"/>
    <mergeCell ref="K109:N109"/>
    <mergeCell ref="O109:R109"/>
    <mergeCell ref="X109:AA109"/>
    <mergeCell ref="B104:E104"/>
    <mergeCell ref="F104:I104"/>
    <mergeCell ref="K104:N104"/>
    <mergeCell ref="O104:R104"/>
    <mergeCell ref="T104:W104"/>
    <mergeCell ref="X104:AA104"/>
    <mergeCell ref="V100:X100"/>
    <mergeCell ref="Y100:AA102"/>
    <mergeCell ref="A102:E102"/>
    <mergeCell ref="J102:N102"/>
    <mergeCell ref="S102:W102"/>
    <mergeCell ref="A103:I103"/>
    <mergeCell ref="J103:R103"/>
    <mergeCell ref="S103:AA103"/>
    <mergeCell ref="S97:U100"/>
    <mergeCell ref="V97:X99"/>
    <mergeCell ref="Z97:AA97"/>
    <mergeCell ref="H98:I98"/>
    <mergeCell ref="Q98:R98"/>
    <mergeCell ref="Z98:AA98"/>
    <mergeCell ref="H99:I99"/>
    <mergeCell ref="Q99:R99"/>
    <mergeCell ref="Z99:AA99"/>
    <mergeCell ref="G100:I102"/>
    <mergeCell ref="A97:C100"/>
    <mergeCell ref="D97:F99"/>
    <mergeCell ref="H97:I97"/>
    <mergeCell ref="J97:L100"/>
    <mergeCell ref="M97:O99"/>
    <mergeCell ref="Q97:R97"/>
    <mergeCell ref="D100:F100"/>
    <mergeCell ref="M100:O100"/>
    <mergeCell ref="P100:R102"/>
    <mergeCell ref="O92:R92"/>
    <mergeCell ref="X92:AA92"/>
    <mergeCell ref="T93:W94"/>
    <mergeCell ref="B94:E94"/>
    <mergeCell ref="K94:N94"/>
    <mergeCell ref="O94:R94"/>
    <mergeCell ref="X94:AA94"/>
    <mergeCell ref="B90:E90"/>
    <mergeCell ref="K90:N90"/>
    <mergeCell ref="O90:R90"/>
    <mergeCell ref="T90:W90"/>
    <mergeCell ref="X90:AA90"/>
    <mergeCell ref="B91:E93"/>
    <mergeCell ref="K91:N92"/>
    <mergeCell ref="O91:R91"/>
    <mergeCell ref="T91:W92"/>
    <mergeCell ref="X91:AA91"/>
    <mergeCell ref="A88:I88"/>
    <mergeCell ref="J88:R88"/>
    <mergeCell ref="S88:AA88"/>
    <mergeCell ref="B89:E89"/>
    <mergeCell ref="F89:I89"/>
    <mergeCell ref="K89:N89"/>
    <mergeCell ref="O89:R89"/>
    <mergeCell ref="T89:W89"/>
    <mergeCell ref="X89:AA89"/>
    <mergeCell ref="P85:R87"/>
    <mergeCell ref="V85:X85"/>
    <mergeCell ref="Y85:AA87"/>
    <mergeCell ref="A87:E87"/>
    <mergeCell ref="J87:N87"/>
    <mergeCell ref="S87:W87"/>
    <mergeCell ref="Q82:R82"/>
    <mergeCell ref="S82:U85"/>
    <mergeCell ref="V82:X84"/>
    <mergeCell ref="Z82:AA82"/>
    <mergeCell ref="H83:I83"/>
    <mergeCell ref="Q83:R83"/>
    <mergeCell ref="Z83:AA83"/>
    <mergeCell ref="H84:I84"/>
    <mergeCell ref="Q84:R84"/>
    <mergeCell ref="Z84:AA84"/>
    <mergeCell ref="B78:E78"/>
    <mergeCell ref="A82:C85"/>
    <mergeCell ref="D82:F84"/>
    <mergeCell ref="H82:I82"/>
    <mergeCell ref="J82:L85"/>
    <mergeCell ref="M82:O84"/>
    <mergeCell ref="D85:F85"/>
    <mergeCell ref="G85:I87"/>
    <mergeCell ref="M85:O85"/>
    <mergeCell ref="B73:E73"/>
    <mergeCell ref="K73:N73"/>
    <mergeCell ref="O73:R73"/>
    <mergeCell ref="T73:W73"/>
    <mergeCell ref="X73:AA73"/>
    <mergeCell ref="B74:E76"/>
    <mergeCell ref="K74:N75"/>
    <mergeCell ref="O74:R74"/>
    <mergeCell ref="T74:W75"/>
    <mergeCell ref="X74:AA74"/>
    <mergeCell ref="O75:R75"/>
    <mergeCell ref="X75:AA75"/>
    <mergeCell ref="O76:R76"/>
    <mergeCell ref="T76:W77"/>
    <mergeCell ref="X76:AA76"/>
    <mergeCell ref="B77:E77"/>
    <mergeCell ref="K77:N77"/>
    <mergeCell ref="O77:R77"/>
    <mergeCell ref="X77:AA77"/>
    <mergeCell ref="B72:E72"/>
    <mergeCell ref="F72:I72"/>
    <mergeCell ref="K72:N72"/>
    <mergeCell ref="O72:R72"/>
    <mergeCell ref="T72:W72"/>
    <mergeCell ref="X72:AA72"/>
    <mergeCell ref="V68:X68"/>
    <mergeCell ref="Y68:AA70"/>
    <mergeCell ref="A70:E70"/>
    <mergeCell ref="J70:N70"/>
    <mergeCell ref="S70:W70"/>
    <mergeCell ref="A71:I71"/>
    <mergeCell ref="J71:R71"/>
    <mergeCell ref="S71:AA71"/>
    <mergeCell ref="S65:U68"/>
    <mergeCell ref="V65:X67"/>
    <mergeCell ref="Z65:AA65"/>
    <mergeCell ref="H66:I66"/>
    <mergeCell ref="Q66:R66"/>
    <mergeCell ref="Z66:AA66"/>
    <mergeCell ref="H67:I67"/>
    <mergeCell ref="Q67:R67"/>
    <mergeCell ref="Z67:AA67"/>
    <mergeCell ref="G68:I70"/>
    <mergeCell ref="A65:C68"/>
    <mergeCell ref="D65:F67"/>
    <mergeCell ref="H65:I65"/>
    <mergeCell ref="J65:L68"/>
    <mergeCell ref="M65:O67"/>
    <mergeCell ref="Q65:R65"/>
    <mergeCell ref="D68:F68"/>
    <mergeCell ref="M68:O68"/>
    <mergeCell ref="P68:R70"/>
    <mergeCell ref="O60:R60"/>
    <mergeCell ref="X60:AA60"/>
    <mergeCell ref="T61:W62"/>
    <mergeCell ref="B62:E62"/>
    <mergeCell ref="K62:N62"/>
    <mergeCell ref="O62:R62"/>
    <mergeCell ref="X62:AA62"/>
    <mergeCell ref="B58:E58"/>
    <mergeCell ref="K58:N58"/>
    <mergeCell ref="O58:R58"/>
    <mergeCell ref="T58:W58"/>
    <mergeCell ref="X58:AA58"/>
    <mergeCell ref="B59:E61"/>
    <mergeCell ref="K59:N60"/>
    <mergeCell ref="O59:R59"/>
    <mergeCell ref="T59:W60"/>
    <mergeCell ref="X59:AA59"/>
    <mergeCell ref="A56:I56"/>
    <mergeCell ref="J56:R56"/>
    <mergeCell ref="S56:AA56"/>
    <mergeCell ref="B57:E57"/>
    <mergeCell ref="F57:I57"/>
    <mergeCell ref="K57:N57"/>
    <mergeCell ref="O57:R57"/>
    <mergeCell ref="T57:W57"/>
    <mergeCell ref="X57:AA57"/>
    <mergeCell ref="V53:X53"/>
    <mergeCell ref="Y53:AA55"/>
    <mergeCell ref="A55:E55"/>
    <mergeCell ref="J55:N55"/>
    <mergeCell ref="S55:W55"/>
    <mergeCell ref="S50:U53"/>
    <mergeCell ref="V50:X52"/>
    <mergeCell ref="Z50:AA50"/>
    <mergeCell ref="H51:I51"/>
    <mergeCell ref="Q51:R51"/>
    <mergeCell ref="Z51:AA51"/>
    <mergeCell ref="H52:I52"/>
    <mergeCell ref="Q52:R52"/>
    <mergeCell ref="Z52:AA52"/>
    <mergeCell ref="A50:C53"/>
    <mergeCell ref="D50:F52"/>
    <mergeCell ref="H50:I50"/>
    <mergeCell ref="J50:L53"/>
    <mergeCell ref="M50:O52"/>
    <mergeCell ref="Q50:R50"/>
    <mergeCell ref="D53:F53"/>
    <mergeCell ref="G53:I55"/>
    <mergeCell ref="M53:O53"/>
    <mergeCell ref="P53:R55"/>
    <mergeCell ref="O43:R43"/>
    <mergeCell ref="X43:AA43"/>
    <mergeCell ref="G44:H44"/>
    <mergeCell ref="O44:R44"/>
    <mergeCell ref="T44:W45"/>
    <mergeCell ref="X44:AA44"/>
    <mergeCell ref="B41:E41"/>
    <mergeCell ref="K41:N41"/>
    <mergeCell ref="O41:R41"/>
    <mergeCell ref="T41:W41"/>
    <mergeCell ref="X41:AA41"/>
    <mergeCell ref="B42:E44"/>
    <mergeCell ref="K42:N43"/>
    <mergeCell ref="O42:R42"/>
    <mergeCell ref="T42:W43"/>
    <mergeCell ref="X42:AA42"/>
    <mergeCell ref="B45:E45"/>
    <mergeCell ref="K45:N45"/>
    <mergeCell ref="O45:R45"/>
    <mergeCell ref="X45:AA45"/>
    <mergeCell ref="A39:I39"/>
    <mergeCell ref="J39:R39"/>
    <mergeCell ref="S39:AA39"/>
    <mergeCell ref="B40:E40"/>
    <mergeCell ref="F40:I40"/>
    <mergeCell ref="K40:N40"/>
    <mergeCell ref="O40:R40"/>
    <mergeCell ref="T40:W40"/>
    <mergeCell ref="X40:AA40"/>
    <mergeCell ref="A33:C36"/>
    <mergeCell ref="D33:F35"/>
    <mergeCell ref="H33:I33"/>
    <mergeCell ref="J33:L36"/>
    <mergeCell ref="M33:O35"/>
    <mergeCell ref="Q33:R33"/>
    <mergeCell ref="S33:U36"/>
    <mergeCell ref="V33:X35"/>
    <mergeCell ref="Z33:AA33"/>
    <mergeCell ref="H34:I34"/>
    <mergeCell ref="Q34:R34"/>
    <mergeCell ref="Z34:AA34"/>
    <mergeCell ref="H35:I35"/>
    <mergeCell ref="Q35:R35"/>
    <mergeCell ref="Z35:AA35"/>
    <mergeCell ref="D36:F36"/>
    <mergeCell ref="G36:I38"/>
    <mergeCell ref="M36:O36"/>
    <mergeCell ref="P36:R38"/>
    <mergeCell ref="V36:X36"/>
    <mergeCell ref="Y36:AA38"/>
    <mergeCell ref="A38:E38"/>
    <mergeCell ref="J38:N38"/>
    <mergeCell ref="S38:W38"/>
    <mergeCell ref="AC27:AF27"/>
    <mergeCell ref="O28:R28"/>
    <mergeCell ref="X28:AA28"/>
    <mergeCell ref="AD28:AE28"/>
    <mergeCell ref="G29:H29"/>
    <mergeCell ref="T29:W30"/>
    <mergeCell ref="B27:E29"/>
    <mergeCell ref="H27:I27"/>
    <mergeCell ref="K27:N28"/>
    <mergeCell ref="O27:R27"/>
    <mergeCell ref="T27:W28"/>
    <mergeCell ref="X27:AA27"/>
    <mergeCell ref="B30:E30"/>
    <mergeCell ref="K30:N30"/>
    <mergeCell ref="O30:R30"/>
    <mergeCell ref="X30:AA30"/>
    <mergeCell ref="AC30:AF31"/>
    <mergeCell ref="AC25:AF25"/>
    <mergeCell ref="AG25:AJ25"/>
    <mergeCell ref="B26:E26"/>
    <mergeCell ref="K26:N26"/>
    <mergeCell ref="O26:R26"/>
    <mergeCell ref="T26:W26"/>
    <mergeCell ref="X26:AA26"/>
    <mergeCell ref="AC26:AF26"/>
    <mergeCell ref="B25:E25"/>
    <mergeCell ref="F25:I25"/>
    <mergeCell ref="K25:N25"/>
    <mergeCell ref="O25:R25"/>
    <mergeCell ref="T25:W25"/>
    <mergeCell ref="X25:AA25"/>
    <mergeCell ref="AB23:AF23"/>
    <mergeCell ref="AG23:AJ23"/>
    <mergeCell ref="A24:I24"/>
    <mergeCell ref="J24:R24"/>
    <mergeCell ref="S24:AA24"/>
    <mergeCell ref="AB24:AJ24"/>
    <mergeCell ref="D21:F21"/>
    <mergeCell ref="G21:I23"/>
    <mergeCell ref="M21:O21"/>
    <mergeCell ref="P21:R23"/>
    <mergeCell ref="V21:X21"/>
    <mergeCell ref="Y21:AA23"/>
    <mergeCell ref="A23:E23"/>
    <mergeCell ref="J23:N23"/>
    <mergeCell ref="S23:W23"/>
    <mergeCell ref="AI19:AJ19"/>
    <mergeCell ref="H20:I20"/>
    <mergeCell ref="Q20:R20"/>
    <mergeCell ref="Z20:AA20"/>
    <mergeCell ref="AI20:AJ20"/>
    <mergeCell ref="S18:U21"/>
    <mergeCell ref="V18:X20"/>
    <mergeCell ref="Z18:AA18"/>
    <mergeCell ref="AB18:AD21"/>
    <mergeCell ref="AE18:AG20"/>
    <mergeCell ref="AI18:AJ18"/>
    <mergeCell ref="AE21:AG21"/>
    <mergeCell ref="AI21:AJ21"/>
    <mergeCell ref="A18:C21"/>
    <mergeCell ref="D18:F20"/>
    <mergeCell ref="H18:I18"/>
    <mergeCell ref="J18:L21"/>
    <mergeCell ref="M18:O20"/>
    <mergeCell ref="Q18:R18"/>
    <mergeCell ref="H19:I19"/>
    <mergeCell ref="Q19:R19"/>
    <mergeCell ref="Z19:AA19"/>
    <mergeCell ref="B9:E9"/>
    <mergeCell ref="K9:N9"/>
    <mergeCell ref="O9:R9"/>
    <mergeCell ref="T9:W9"/>
    <mergeCell ref="X9:AA9"/>
    <mergeCell ref="AC9:AF10"/>
    <mergeCell ref="B10:E12"/>
    <mergeCell ref="H10:I10"/>
    <mergeCell ref="O10:R10"/>
    <mergeCell ref="T10:W11"/>
    <mergeCell ref="X10:AA10"/>
    <mergeCell ref="O11:R11"/>
    <mergeCell ref="X11:AA11"/>
    <mergeCell ref="AD11:AE11"/>
    <mergeCell ref="G12:H12"/>
    <mergeCell ref="O12:R12"/>
    <mergeCell ref="T12:W13"/>
    <mergeCell ref="X12:AA12"/>
    <mergeCell ref="AD12:AF12"/>
    <mergeCell ref="B13:E13"/>
    <mergeCell ref="K13:N13"/>
    <mergeCell ref="O13:R13"/>
    <mergeCell ref="X13:AA13"/>
    <mergeCell ref="A7:I7"/>
    <mergeCell ref="J7:R7"/>
    <mergeCell ref="S7:AA7"/>
    <mergeCell ref="AB7:AJ7"/>
    <mergeCell ref="K8:N8"/>
    <mergeCell ref="O8:R8"/>
    <mergeCell ref="T8:W8"/>
    <mergeCell ref="X8:AA8"/>
    <mergeCell ref="AC8:AF8"/>
    <mergeCell ref="AG8:AJ8"/>
    <mergeCell ref="AE4:AG4"/>
    <mergeCell ref="AI4:AJ4"/>
    <mergeCell ref="AB5:AJ5"/>
    <mergeCell ref="A6:E6"/>
    <mergeCell ref="J6:N6"/>
    <mergeCell ref="S6:W6"/>
    <mergeCell ref="AB6:AF6"/>
    <mergeCell ref="AG6:AJ6"/>
    <mergeCell ref="D4:F4"/>
    <mergeCell ref="G4:I6"/>
    <mergeCell ref="M4:O4"/>
    <mergeCell ref="P4:R6"/>
    <mergeCell ref="V4:X4"/>
    <mergeCell ref="Y4:AA6"/>
    <mergeCell ref="S1:U4"/>
    <mergeCell ref="V1:X3"/>
    <mergeCell ref="Z1:AA1"/>
    <mergeCell ref="AB1:AD4"/>
    <mergeCell ref="AE1:AG3"/>
    <mergeCell ref="AI1:AJ1"/>
    <mergeCell ref="Z2:AA2"/>
    <mergeCell ref="AI2:AJ2"/>
    <mergeCell ref="Z3:AA3"/>
    <mergeCell ref="AI3:AJ3"/>
    <mergeCell ref="A1:C4"/>
    <mergeCell ref="D1:F3"/>
    <mergeCell ref="H1:I1"/>
    <mergeCell ref="J1:L4"/>
    <mergeCell ref="M1:O3"/>
    <mergeCell ref="Q1:R1"/>
    <mergeCell ref="H2:I2"/>
    <mergeCell ref="Q2:R2"/>
    <mergeCell ref="H3:I3"/>
    <mergeCell ref="Q3:R3"/>
  </mergeCells>
  <pageMargins left="0.26785714285714285" right="0.28125" top="0.38690476190476192" bottom="0.3125" header="0.3" footer="0.3"/>
  <pageSetup orientation="portrait" r:id="rId1"/>
  <headerFooter>
    <oddHeader>&amp;C&amp;P</oddHeader>
  </headerFooter>
  <drawing r:id="rId2"/>
  <legacyDrawing r:id="rId3"/>
  <oleObjects>
    <mc:AlternateContent xmlns:mc="http://schemas.openxmlformats.org/markup-compatibility/2006">
      <mc:Choice Requires="x14">
        <oleObject progId="PBrush" shapeId="16385" r:id="rId4">
          <objectPr defaultSize="0" autoPict="0" r:id="rId5">
            <anchor moveWithCells="1" sizeWithCells="1">
              <from>
                <xdr:col>0</xdr:col>
                <xdr:colOff>38100</xdr:colOff>
                <xdr:row>0</xdr:row>
                <xdr:rowOff>57150</xdr:rowOff>
              </from>
              <to>
                <xdr:col>2</xdr:col>
                <xdr:colOff>342900</xdr:colOff>
                <xdr:row>3</xdr:row>
                <xdr:rowOff>180975</xdr:rowOff>
              </to>
            </anchor>
          </objectPr>
        </oleObject>
      </mc:Choice>
      <mc:Fallback>
        <oleObject progId="PBrush" shapeId="16385" r:id="rId4"/>
      </mc:Fallback>
    </mc:AlternateContent>
    <mc:AlternateContent xmlns:mc="http://schemas.openxmlformats.org/markup-compatibility/2006">
      <mc:Choice Requires="x14">
        <oleObject progId="PBrush" shapeId="16386" r:id="rId6">
          <objectPr defaultSize="0" autoPict="0" r:id="rId5">
            <anchor moveWithCells="1" sizeWithCells="1">
              <from>
                <xdr:col>0</xdr:col>
                <xdr:colOff>66675</xdr:colOff>
                <xdr:row>17</xdr:row>
                <xdr:rowOff>38100</xdr:rowOff>
              </from>
              <to>
                <xdr:col>2</xdr:col>
                <xdr:colOff>304800</xdr:colOff>
                <xdr:row>20</xdr:row>
                <xdr:rowOff>161925</xdr:rowOff>
              </to>
            </anchor>
          </objectPr>
        </oleObject>
      </mc:Choice>
      <mc:Fallback>
        <oleObject progId="PBrush" shapeId="16386" r:id="rId6"/>
      </mc:Fallback>
    </mc:AlternateContent>
    <mc:AlternateContent xmlns:mc="http://schemas.openxmlformats.org/markup-compatibility/2006">
      <mc:Choice Requires="x14">
        <oleObject progId="PBrush" shapeId="16387" r:id="rId7">
          <objectPr defaultSize="0" autoPict="0" r:id="rId5">
            <anchor moveWithCells="1" sizeWithCells="1">
              <from>
                <xdr:col>0</xdr:col>
                <xdr:colOff>66675</xdr:colOff>
                <xdr:row>32</xdr:row>
                <xdr:rowOff>104775</xdr:rowOff>
              </from>
              <to>
                <xdr:col>2</xdr:col>
                <xdr:colOff>285750</xdr:colOff>
                <xdr:row>35</xdr:row>
                <xdr:rowOff>219075</xdr:rowOff>
              </to>
            </anchor>
          </objectPr>
        </oleObject>
      </mc:Choice>
      <mc:Fallback>
        <oleObject progId="PBrush" shapeId="16387" r:id="rId7"/>
      </mc:Fallback>
    </mc:AlternateContent>
    <mc:AlternateContent xmlns:mc="http://schemas.openxmlformats.org/markup-compatibility/2006">
      <mc:Choice Requires="x14">
        <oleObject progId="PBrush" shapeId="16388" r:id="rId8">
          <objectPr defaultSize="0" autoPict="0" r:id="rId5">
            <anchor moveWithCells="1" sizeWithCells="1">
              <from>
                <xdr:col>0</xdr:col>
                <xdr:colOff>104775</xdr:colOff>
                <xdr:row>49</xdr:row>
                <xdr:rowOff>47625</xdr:rowOff>
              </from>
              <to>
                <xdr:col>2</xdr:col>
                <xdr:colOff>342900</xdr:colOff>
                <xdr:row>52</xdr:row>
                <xdr:rowOff>171450</xdr:rowOff>
              </to>
            </anchor>
          </objectPr>
        </oleObject>
      </mc:Choice>
      <mc:Fallback>
        <oleObject progId="PBrush" shapeId="16388" r:id="rId8"/>
      </mc:Fallback>
    </mc:AlternateContent>
    <mc:AlternateContent xmlns:mc="http://schemas.openxmlformats.org/markup-compatibility/2006">
      <mc:Choice Requires="x14">
        <oleObject progId="PBrush" shapeId="16389" r:id="rId9">
          <objectPr defaultSize="0" autoPict="0" r:id="rId5">
            <anchor moveWithCells="1" sizeWithCells="1">
              <from>
                <xdr:col>0</xdr:col>
                <xdr:colOff>66675</xdr:colOff>
                <xdr:row>81</xdr:row>
                <xdr:rowOff>76200</xdr:rowOff>
              </from>
              <to>
                <xdr:col>2</xdr:col>
                <xdr:colOff>314325</xdr:colOff>
                <xdr:row>84</xdr:row>
                <xdr:rowOff>200025</xdr:rowOff>
              </to>
            </anchor>
          </objectPr>
        </oleObject>
      </mc:Choice>
      <mc:Fallback>
        <oleObject progId="PBrush" shapeId="16389" r:id="rId9"/>
      </mc:Fallback>
    </mc:AlternateContent>
    <mc:AlternateContent xmlns:mc="http://schemas.openxmlformats.org/markup-compatibility/2006">
      <mc:Choice Requires="x14">
        <oleObject progId="PBrush" shapeId="16390" r:id="rId10">
          <objectPr defaultSize="0" autoPict="0" r:id="rId5">
            <anchor moveWithCells="1" sizeWithCells="1">
              <from>
                <xdr:col>0</xdr:col>
                <xdr:colOff>104775</xdr:colOff>
                <xdr:row>113</xdr:row>
                <xdr:rowOff>47625</xdr:rowOff>
              </from>
              <to>
                <xdr:col>2</xdr:col>
                <xdr:colOff>323850</xdr:colOff>
                <xdr:row>116</xdr:row>
                <xdr:rowOff>171450</xdr:rowOff>
              </to>
            </anchor>
          </objectPr>
        </oleObject>
      </mc:Choice>
      <mc:Fallback>
        <oleObject progId="PBrush" shapeId="16390" r:id="rId10"/>
      </mc:Fallback>
    </mc:AlternateContent>
    <mc:AlternateContent xmlns:mc="http://schemas.openxmlformats.org/markup-compatibility/2006">
      <mc:Choice Requires="x14">
        <oleObject progId="PBrush" shapeId="16391" r:id="rId11">
          <objectPr defaultSize="0" autoPict="0" r:id="rId5">
            <anchor moveWithCells="1" sizeWithCells="1">
              <from>
                <xdr:col>0</xdr:col>
                <xdr:colOff>76200</xdr:colOff>
                <xdr:row>64</xdr:row>
                <xdr:rowOff>104775</xdr:rowOff>
              </from>
              <to>
                <xdr:col>2</xdr:col>
                <xdr:colOff>352425</xdr:colOff>
                <xdr:row>67</xdr:row>
                <xdr:rowOff>209550</xdr:rowOff>
              </to>
            </anchor>
          </objectPr>
        </oleObject>
      </mc:Choice>
      <mc:Fallback>
        <oleObject progId="PBrush" shapeId="16391" r:id="rId11"/>
      </mc:Fallback>
    </mc:AlternateContent>
    <mc:AlternateContent xmlns:mc="http://schemas.openxmlformats.org/markup-compatibility/2006">
      <mc:Choice Requires="x14">
        <oleObject progId="PBrush" shapeId="16392" r:id="rId12">
          <objectPr defaultSize="0" autoPict="0" r:id="rId5">
            <anchor moveWithCells="1" sizeWithCells="1">
              <from>
                <xdr:col>0</xdr:col>
                <xdr:colOff>85725</xdr:colOff>
                <xdr:row>128</xdr:row>
                <xdr:rowOff>104775</xdr:rowOff>
              </from>
              <to>
                <xdr:col>2</xdr:col>
                <xdr:colOff>314325</xdr:colOff>
                <xdr:row>131</xdr:row>
                <xdr:rowOff>209550</xdr:rowOff>
              </to>
            </anchor>
          </objectPr>
        </oleObject>
      </mc:Choice>
      <mc:Fallback>
        <oleObject progId="PBrush" shapeId="16392" r:id="rId12"/>
      </mc:Fallback>
    </mc:AlternateContent>
    <mc:AlternateContent xmlns:mc="http://schemas.openxmlformats.org/markup-compatibility/2006">
      <mc:Choice Requires="x14">
        <oleObject progId="PBrush" shapeId="16393" r:id="rId13">
          <objectPr defaultSize="0" autoPict="0" r:id="rId5">
            <anchor moveWithCells="1" sizeWithCells="1">
              <from>
                <xdr:col>0</xdr:col>
                <xdr:colOff>66675</xdr:colOff>
                <xdr:row>96</xdr:row>
                <xdr:rowOff>104775</xdr:rowOff>
              </from>
              <to>
                <xdr:col>2</xdr:col>
                <xdr:colOff>314325</xdr:colOff>
                <xdr:row>99</xdr:row>
                <xdr:rowOff>219075</xdr:rowOff>
              </to>
            </anchor>
          </objectPr>
        </oleObject>
      </mc:Choice>
      <mc:Fallback>
        <oleObject progId="PBrush" shapeId="16393" r:id="rId13"/>
      </mc:Fallback>
    </mc:AlternateContent>
    <mc:AlternateContent xmlns:mc="http://schemas.openxmlformats.org/markup-compatibility/2006">
      <mc:Choice Requires="x14">
        <oleObject progId="PBrush" shapeId="16394" r:id="rId14">
          <objectPr defaultSize="0" autoPict="0" r:id="rId5">
            <anchor moveWithCells="1" sizeWithCells="1">
              <from>
                <xdr:col>0</xdr:col>
                <xdr:colOff>104775</xdr:colOff>
                <xdr:row>145</xdr:row>
                <xdr:rowOff>47625</xdr:rowOff>
              </from>
              <to>
                <xdr:col>2</xdr:col>
                <xdr:colOff>342900</xdr:colOff>
                <xdr:row>148</xdr:row>
                <xdr:rowOff>171450</xdr:rowOff>
              </to>
            </anchor>
          </objectPr>
        </oleObject>
      </mc:Choice>
      <mc:Fallback>
        <oleObject progId="PBrush" shapeId="16394" r:id="rId14"/>
      </mc:Fallback>
    </mc:AlternateContent>
    <mc:AlternateContent xmlns:mc="http://schemas.openxmlformats.org/markup-compatibility/2006">
      <mc:Choice Requires="x14">
        <oleObject progId="PBrush" shapeId="16395" r:id="rId15">
          <objectPr defaultSize="0" autoPict="0" r:id="rId5">
            <anchor moveWithCells="1" sizeWithCells="1">
              <from>
                <xdr:col>0</xdr:col>
                <xdr:colOff>66675</xdr:colOff>
                <xdr:row>160</xdr:row>
                <xdr:rowOff>104775</xdr:rowOff>
              </from>
              <to>
                <xdr:col>2</xdr:col>
                <xdr:colOff>285750</xdr:colOff>
                <xdr:row>163</xdr:row>
                <xdr:rowOff>219075</xdr:rowOff>
              </to>
            </anchor>
          </objectPr>
        </oleObject>
      </mc:Choice>
      <mc:Fallback>
        <oleObject progId="PBrush" shapeId="16395" r:id="rId15"/>
      </mc:Fallback>
    </mc:AlternateContent>
    <mc:AlternateContent xmlns:mc="http://schemas.openxmlformats.org/markup-compatibility/2006">
      <mc:Choice Requires="x14">
        <oleObject progId="PBrush" shapeId="16396" r:id="rId16">
          <objectPr defaultSize="0" autoPict="0" r:id="rId5">
            <anchor moveWithCells="1" sizeWithCells="1">
              <from>
                <xdr:col>0</xdr:col>
                <xdr:colOff>104775</xdr:colOff>
                <xdr:row>177</xdr:row>
                <xdr:rowOff>47625</xdr:rowOff>
              </from>
              <to>
                <xdr:col>2</xdr:col>
                <xdr:colOff>323850</xdr:colOff>
                <xdr:row>180</xdr:row>
                <xdr:rowOff>171450</xdr:rowOff>
              </to>
            </anchor>
          </objectPr>
        </oleObject>
      </mc:Choice>
      <mc:Fallback>
        <oleObject progId="PBrush" shapeId="16396" r:id="rId16"/>
      </mc:Fallback>
    </mc:AlternateContent>
    <mc:AlternateContent xmlns:mc="http://schemas.openxmlformats.org/markup-compatibility/2006">
      <mc:Choice Requires="x14">
        <oleObject progId="PBrush" shapeId="16397" r:id="rId17">
          <objectPr defaultSize="0" autoPict="0" r:id="rId5">
            <anchor moveWithCells="1" sizeWithCells="1">
              <from>
                <xdr:col>0</xdr:col>
                <xdr:colOff>104775</xdr:colOff>
                <xdr:row>209</xdr:row>
                <xdr:rowOff>47625</xdr:rowOff>
              </from>
              <to>
                <xdr:col>2</xdr:col>
                <xdr:colOff>314325</xdr:colOff>
                <xdr:row>212</xdr:row>
                <xdr:rowOff>171450</xdr:rowOff>
              </to>
            </anchor>
          </objectPr>
        </oleObject>
      </mc:Choice>
      <mc:Fallback>
        <oleObject progId="PBrush" shapeId="16397" r:id="rId17"/>
      </mc:Fallback>
    </mc:AlternateContent>
    <mc:AlternateContent xmlns:mc="http://schemas.openxmlformats.org/markup-compatibility/2006">
      <mc:Choice Requires="x14">
        <oleObject progId="PBrush" shapeId="16398" r:id="rId18">
          <objectPr defaultSize="0" autoPict="0" r:id="rId5">
            <anchor moveWithCells="1" sizeWithCells="1">
              <from>
                <xdr:col>0</xdr:col>
                <xdr:colOff>104775</xdr:colOff>
                <xdr:row>241</xdr:row>
                <xdr:rowOff>47625</xdr:rowOff>
              </from>
              <to>
                <xdr:col>2</xdr:col>
                <xdr:colOff>342900</xdr:colOff>
                <xdr:row>244</xdr:row>
                <xdr:rowOff>171450</xdr:rowOff>
              </to>
            </anchor>
          </objectPr>
        </oleObject>
      </mc:Choice>
      <mc:Fallback>
        <oleObject progId="PBrush" shapeId="16398" r:id="rId18"/>
      </mc:Fallback>
    </mc:AlternateContent>
    <mc:AlternateContent xmlns:mc="http://schemas.openxmlformats.org/markup-compatibility/2006">
      <mc:Choice Requires="x14">
        <oleObject progId="PBrush" shapeId="16399" r:id="rId19">
          <objectPr defaultSize="0" autoPict="0" r:id="rId5">
            <anchor moveWithCells="1" sizeWithCells="1">
              <from>
                <xdr:col>0</xdr:col>
                <xdr:colOff>114300</xdr:colOff>
                <xdr:row>192</xdr:row>
                <xdr:rowOff>104775</xdr:rowOff>
              </from>
              <to>
                <xdr:col>2</xdr:col>
                <xdr:colOff>257175</xdr:colOff>
                <xdr:row>195</xdr:row>
                <xdr:rowOff>209550</xdr:rowOff>
              </to>
            </anchor>
          </objectPr>
        </oleObject>
      </mc:Choice>
      <mc:Fallback>
        <oleObject progId="PBrush" shapeId="16399" r:id="rId19"/>
      </mc:Fallback>
    </mc:AlternateContent>
    <mc:AlternateContent xmlns:mc="http://schemas.openxmlformats.org/markup-compatibility/2006">
      <mc:Choice Requires="x14">
        <oleObject progId="PBrush" shapeId="16400" r:id="rId20">
          <objectPr defaultSize="0" autoPict="0" r:id="rId5">
            <anchor moveWithCells="1" sizeWithCells="1">
              <from>
                <xdr:col>0</xdr:col>
                <xdr:colOff>66675</xdr:colOff>
                <xdr:row>224</xdr:row>
                <xdr:rowOff>104775</xdr:rowOff>
              </from>
              <to>
                <xdr:col>2</xdr:col>
                <xdr:colOff>285750</xdr:colOff>
                <xdr:row>227</xdr:row>
                <xdr:rowOff>219075</xdr:rowOff>
              </to>
            </anchor>
          </objectPr>
        </oleObject>
      </mc:Choice>
      <mc:Fallback>
        <oleObject progId="PBrush" shapeId="16400" r:id="rId20"/>
      </mc:Fallback>
    </mc:AlternateContent>
    <mc:AlternateContent xmlns:mc="http://schemas.openxmlformats.org/markup-compatibility/2006">
      <mc:Choice Requires="x14">
        <oleObject progId="PBrush" shapeId="16401" r:id="rId21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16401" r:id="rId21"/>
      </mc:Fallback>
    </mc:AlternateContent>
    <mc:AlternateContent xmlns:mc="http://schemas.openxmlformats.org/markup-compatibility/2006">
      <mc:Choice Requires="x14">
        <oleObject progId="PBrush" shapeId="16402" r:id="rId22">
          <objectPr defaultSize="0" autoPict="0" r:id="rId5">
            <anchor moveWithCells="1" sizeWithCells="1">
              <from>
                <xdr:col>9</xdr:col>
                <xdr:colOff>38100</xdr:colOff>
                <xdr:row>0</xdr:row>
                <xdr:rowOff>57150</xdr:rowOff>
              </from>
              <to>
                <xdr:col>11</xdr:col>
                <xdr:colOff>361950</xdr:colOff>
                <xdr:row>3</xdr:row>
                <xdr:rowOff>180975</xdr:rowOff>
              </to>
            </anchor>
          </objectPr>
        </oleObject>
      </mc:Choice>
      <mc:Fallback>
        <oleObject progId="PBrush" shapeId="16402" r:id="rId22"/>
      </mc:Fallback>
    </mc:AlternateContent>
    <mc:AlternateContent xmlns:mc="http://schemas.openxmlformats.org/markup-compatibility/2006">
      <mc:Choice Requires="x14">
        <oleObject progId="PBrush" shapeId="16403" r:id="rId23">
          <objectPr defaultSize="0" autoPict="0" r:id="rId5">
            <anchor moveWithCells="1" sizeWithCells="1">
              <from>
                <xdr:col>9</xdr:col>
                <xdr:colOff>76200</xdr:colOff>
                <xdr:row>17</xdr:row>
                <xdr:rowOff>76200</xdr:rowOff>
              </from>
              <to>
                <xdr:col>11</xdr:col>
                <xdr:colOff>352425</xdr:colOff>
                <xdr:row>20</xdr:row>
                <xdr:rowOff>200025</xdr:rowOff>
              </to>
            </anchor>
          </objectPr>
        </oleObject>
      </mc:Choice>
      <mc:Fallback>
        <oleObject progId="PBrush" shapeId="16403" r:id="rId23"/>
      </mc:Fallback>
    </mc:AlternateContent>
    <mc:AlternateContent xmlns:mc="http://schemas.openxmlformats.org/markup-compatibility/2006">
      <mc:Choice Requires="x14">
        <oleObject progId="PBrush" shapeId="16404" r:id="rId24">
          <objectPr defaultSize="0" autoPict="0" r:id="rId5">
            <anchor moveWithCells="1" sizeWithCells="1">
              <from>
                <xdr:col>9</xdr:col>
                <xdr:colOff>104775</xdr:colOff>
                <xdr:row>49</xdr:row>
                <xdr:rowOff>47625</xdr:rowOff>
              </from>
              <to>
                <xdr:col>11</xdr:col>
                <xdr:colOff>428625</xdr:colOff>
                <xdr:row>52</xdr:row>
                <xdr:rowOff>171450</xdr:rowOff>
              </to>
            </anchor>
          </objectPr>
        </oleObject>
      </mc:Choice>
      <mc:Fallback>
        <oleObject progId="PBrush" shapeId="16404" r:id="rId24"/>
      </mc:Fallback>
    </mc:AlternateContent>
    <mc:AlternateContent xmlns:mc="http://schemas.openxmlformats.org/markup-compatibility/2006">
      <mc:Choice Requires="x14">
        <oleObject progId="PBrush" shapeId="16405" r:id="rId25">
          <objectPr defaultSize="0" autoPict="0" r:id="rId5">
            <anchor moveWithCells="1" sizeWithCells="1">
              <from>
                <xdr:col>9</xdr:col>
                <xdr:colOff>104775</xdr:colOff>
                <xdr:row>81</xdr:row>
                <xdr:rowOff>47625</xdr:rowOff>
              </from>
              <to>
                <xdr:col>11</xdr:col>
                <xdr:colOff>228600</xdr:colOff>
                <xdr:row>84</xdr:row>
                <xdr:rowOff>171450</xdr:rowOff>
              </to>
            </anchor>
          </objectPr>
        </oleObject>
      </mc:Choice>
      <mc:Fallback>
        <oleObject progId="PBrush" shapeId="16405" r:id="rId25"/>
      </mc:Fallback>
    </mc:AlternateContent>
    <mc:AlternateContent xmlns:mc="http://schemas.openxmlformats.org/markup-compatibility/2006">
      <mc:Choice Requires="x14">
        <oleObject progId="PBrush" shapeId="16406" r:id="rId26">
          <objectPr defaultSize="0" autoPict="0" r:id="rId5">
            <anchor moveWithCells="1" sizeWithCells="1">
              <from>
                <xdr:col>9</xdr:col>
                <xdr:colOff>114300</xdr:colOff>
                <xdr:row>64</xdr:row>
                <xdr:rowOff>104775</xdr:rowOff>
              </from>
              <to>
                <xdr:col>11</xdr:col>
                <xdr:colOff>381000</xdr:colOff>
                <xdr:row>67</xdr:row>
                <xdr:rowOff>209550</xdr:rowOff>
              </to>
            </anchor>
          </objectPr>
        </oleObject>
      </mc:Choice>
      <mc:Fallback>
        <oleObject progId="PBrush" shapeId="16406" r:id="rId26"/>
      </mc:Fallback>
    </mc:AlternateContent>
    <mc:AlternateContent xmlns:mc="http://schemas.openxmlformats.org/markup-compatibility/2006">
      <mc:Choice Requires="x14">
        <oleObject progId="PBrush" shapeId="16407" r:id="rId27">
          <objectPr defaultSize="0" autoPict="0" r:id="rId5">
            <anchor moveWithCells="1" sizeWithCells="1">
              <from>
                <xdr:col>9</xdr:col>
                <xdr:colOff>38100</xdr:colOff>
                <xdr:row>32</xdr:row>
                <xdr:rowOff>57150</xdr:rowOff>
              </from>
              <to>
                <xdr:col>11</xdr:col>
                <xdr:colOff>361950</xdr:colOff>
                <xdr:row>35</xdr:row>
                <xdr:rowOff>180975</xdr:rowOff>
              </to>
            </anchor>
          </objectPr>
        </oleObject>
      </mc:Choice>
      <mc:Fallback>
        <oleObject progId="PBrush" shapeId="16407" r:id="rId27"/>
      </mc:Fallback>
    </mc:AlternateContent>
    <mc:AlternateContent xmlns:mc="http://schemas.openxmlformats.org/markup-compatibility/2006">
      <mc:Choice Requires="x14">
        <oleObject progId="PBrush" shapeId="16408" r:id="rId28">
          <objectPr defaultSize="0" autoPict="0" r:id="rId5">
            <anchor moveWithCells="1" sizeWithCells="1">
              <from>
                <xdr:col>9</xdr:col>
                <xdr:colOff>104775</xdr:colOff>
                <xdr:row>49</xdr:row>
                <xdr:rowOff>47625</xdr:rowOff>
              </from>
              <to>
                <xdr:col>11</xdr:col>
                <xdr:colOff>257175</xdr:colOff>
                <xdr:row>52</xdr:row>
                <xdr:rowOff>171450</xdr:rowOff>
              </to>
            </anchor>
          </objectPr>
        </oleObject>
      </mc:Choice>
      <mc:Fallback>
        <oleObject progId="PBrush" shapeId="16408" r:id="rId28"/>
      </mc:Fallback>
    </mc:AlternateContent>
    <mc:AlternateContent xmlns:mc="http://schemas.openxmlformats.org/markup-compatibility/2006">
      <mc:Choice Requires="x14">
        <oleObject progId="PBrush" shapeId="16409" r:id="rId29">
          <objectPr defaultSize="0" autoPict="0" r:id="rId5">
            <anchor moveWithCells="1" sizeWithCells="1">
              <from>
                <xdr:col>9</xdr:col>
                <xdr:colOff>104775</xdr:colOff>
                <xdr:row>113</xdr:row>
                <xdr:rowOff>47625</xdr:rowOff>
              </from>
              <to>
                <xdr:col>11</xdr:col>
                <xdr:colOff>323850</xdr:colOff>
                <xdr:row>116</xdr:row>
                <xdr:rowOff>171450</xdr:rowOff>
              </to>
            </anchor>
          </objectPr>
        </oleObject>
      </mc:Choice>
      <mc:Fallback>
        <oleObject progId="PBrush" shapeId="16409" r:id="rId29"/>
      </mc:Fallback>
    </mc:AlternateContent>
    <mc:AlternateContent xmlns:mc="http://schemas.openxmlformats.org/markup-compatibility/2006">
      <mc:Choice Requires="x14">
        <oleObject progId="PBrush" shapeId="16410" r:id="rId30">
          <objectPr defaultSize="0" autoPict="0" r:id="rId5">
            <anchor moveWithCells="1" sizeWithCells="1">
              <from>
                <xdr:col>9</xdr:col>
                <xdr:colOff>114300</xdr:colOff>
                <xdr:row>96</xdr:row>
                <xdr:rowOff>104775</xdr:rowOff>
              </from>
              <to>
                <xdr:col>11</xdr:col>
                <xdr:colOff>342900</xdr:colOff>
                <xdr:row>99</xdr:row>
                <xdr:rowOff>209550</xdr:rowOff>
              </to>
            </anchor>
          </objectPr>
        </oleObject>
      </mc:Choice>
      <mc:Fallback>
        <oleObject progId="PBrush" shapeId="16410" r:id="rId30"/>
      </mc:Fallback>
    </mc:AlternateContent>
    <mc:AlternateContent xmlns:mc="http://schemas.openxmlformats.org/markup-compatibility/2006">
      <mc:Choice Requires="x14">
        <oleObject progId="PBrush" shapeId="16411" r:id="rId31">
          <objectPr defaultSize="0" autoPict="0" r:id="rId5">
            <anchor moveWithCells="1" sizeWithCells="1">
              <from>
                <xdr:col>9</xdr:col>
                <xdr:colOff>104775</xdr:colOff>
                <xdr:row>145</xdr:row>
                <xdr:rowOff>47625</xdr:rowOff>
              </from>
              <to>
                <xdr:col>11</xdr:col>
                <xdr:colOff>371475</xdr:colOff>
                <xdr:row>148</xdr:row>
                <xdr:rowOff>171450</xdr:rowOff>
              </to>
            </anchor>
          </objectPr>
        </oleObject>
      </mc:Choice>
      <mc:Fallback>
        <oleObject progId="PBrush" shapeId="16411" r:id="rId31"/>
      </mc:Fallback>
    </mc:AlternateContent>
    <mc:AlternateContent xmlns:mc="http://schemas.openxmlformats.org/markup-compatibility/2006">
      <mc:Choice Requires="x14">
        <oleObject progId="PBrush" shapeId="16412" r:id="rId32">
          <objectPr defaultSize="0" autoPict="0" r:id="rId5">
            <anchor moveWithCells="1" sizeWithCells="1">
              <from>
                <xdr:col>9</xdr:col>
                <xdr:colOff>114300</xdr:colOff>
                <xdr:row>128</xdr:row>
                <xdr:rowOff>104775</xdr:rowOff>
              </from>
              <to>
                <xdr:col>11</xdr:col>
                <xdr:colOff>352425</xdr:colOff>
                <xdr:row>131</xdr:row>
                <xdr:rowOff>209550</xdr:rowOff>
              </to>
            </anchor>
          </objectPr>
        </oleObject>
      </mc:Choice>
      <mc:Fallback>
        <oleObject progId="PBrush" shapeId="16412" r:id="rId32"/>
      </mc:Fallback>
    </mc:AlternateContent>
    <mc:AlternateContent xmlns:mc="http://schemas.openxmlformats.org/markup-compatibility/2006">
      <mc:Choice Requires="x14">
        <oleObject progId="PBrush" shapeId="16413" r:id="rId33">
          <objectPr defaultSize="0" autoPict="0" r:id="rId5">
            <anchor moveWithCells="1" sizeWithCells="1">
              <from>
                <xdr:col>9</xdr:col>
                <xdr:colOff>104775</xdr:colOff>
                <xdr:row>177</xdr:row>
                <xdr:rowOff>47625</xdr:rowOff>
              </from>
              <to>
                <xdr:col>11</xdr:col>
                <xdr:colOff>381000</xdr:colOff>
                <xdr:row>180</xdr:row>
                <xdr:rowOff>171450</xdr:rowOff>
              </to>
            </anchor>
          </objectPr>
        </oleObject>
      </mc:Choice>
      <mc:Fallback>
        <oleObject progId="PBrush" shapeId="16413" r:id="rId33"/>
      </mc:Fallback>
    </mc:AlternateContent>
    <mc:AlternateContent xmlns:mc="http://schemas.openxmlformats.org/markup-compatibility/2006">
      <mc:Choice Requires="x14">
        <oleObject progId="PBrush" shapeId="16414" r:id="rId34">
          <objectPr defaultSize="0" autoPict="0" r:id="rId5">
            <anchor moveWithCells="1" sizeWithCells="1">
              <from>
                <xdr:col>9</xdr:col>
                <xdr:colOff>114300</xdr:colOff>
                <xdr:row>160</xdr:row>
                <xdr:rowOff>104775</xdr:rowOff>
              </from>
              <to>
                <xdr:col>11</xdr:col>
                <xdr:colOff>342900</xdr:colOff>
                <xdr:row>163</xdr:row>
                <xdr:rowOff>209550</xdr:rowOff>
              </to>
            </anchor>
          </objectPr>
        </oleObject>
      </mc:Choice>
      <mc:Fallback>
        <oleObject progId="PBrush" shapeId="16414" r:id="rId34"/>
      </mc:Fallback>
    </mc:AlternateContent>
    <mc:AlternateContent xmlns:mc="http://schemas.openxmlformats.org/markup-compatibility/2006">
      <mc:Choice Requires="x14">
        <oleObject progId="PBrush" shapeId="16415" r:id="rId35">
          <objectPr defaultSize="0" autoPict="0" r:id="rId5">
            <anchor moveWithCells="1" sizeWithCells="1">
              <from>
                <xdr:col>9</xdr:col>
                <xdr:colOff>104775</xdr:colOff>
                <xdr:row>209</xdr:row>
                <xdr:rowOff>47625</xdr:rowOff>
              </from>
              <to>
                <xdr:col>11</xdr:col>
                <xdr:colOff>314325</xdr:colOff>
                <xdr:row>212</xdr:row>
                <xdr:rowOff>171450</xdr:rowOff>
              </to>
            </anchor>
          </objectPr>
        </oleObject>
      </mc:Choice>
      <mc:Fallback>
        <oleObject progId="PBrush" shapeId="16415" r:id="rId35"/>
      </mc:Fallback>
    </mc:AlternateContent>
    <mc:AlternateContent xmlns:mc="http://schemas.openxmlformats.org/markup-compatibility/2006">
      <mc:Choice Requires="x14">
        <oleObject progId="PBrush" shapeId="16416" r:id="rId36">
          <objectPr defaultSize="0" autoPict="0" r:id="rId5">
            <anchor moveWithCells="1" sizeWithCells="1">
              <from>
                <xdr:col>9</xdr:col>
                <xdr:colOff>114300</xdr:colOff>
                <xdr:row>192</xdr:row>
                <xdr:rowOff>104775</xdr:rowOff>
              </from>
              <to>
                <xdr:col>11</xdr:col>
                <xdr:colOff>371475</xdr:colOff>
                <xdr:row>195</xdr:row>
                <xdr:rowOff>209550</xdr:rowOff>
              </to>
            </anchor>
          </objectPr>
        </oleObject>
      </mc:Choice>
      <mc:Fallback>
        <oleObject progId="PBrush" shapeId="16416" r:id="rId36"/>
      </mc:Fallback>
    </mc:AlternateContent>
    <mc:AlternateContent xmlns:mc="http://schemas.openxmlformats.org/markup-compatibility/2006">
      <mc:Choice Requires="x14">
        <oleObject progId="PBrush" shapeId="16417" r:id="rId37">
          <objectPr defaultSize="0" autoPict="0" r:id="rId5">
            <anchor moveWithCells="1" sizeWithCells="1">
              <from>
                <xdr:col>9</xdr:col>
                <xdr:colOff>104775</xdr:colOff>
                <xdr:row>241</xdr:row>
                <xdr:rowOff>47625</xdr:rowOff>
              </from>
              <to>
                <xdr:col>11</xdr:col>
                <xdr:colOff>323850</xdr:colOff>
                <xdr:row>244</xdr:row>
                <xdr:rowOff>171450</xdr:rowOff>
              </to>
            </anchor>
          </objectPr>
        </oleObject>
      </mc:Choice>
      <mc:Fallback>
        <oleObject progId="PBrush" shapeId="16417" r:id="rId37"/>
      </mc:Fallback>
    </mc:AlternateContent>
    <mc:AlternateContent xmlns:mc="http://schemas.openxmlformats.org/markup-compatibility/2006">
      <mc:Choice Requires="x14">
        <oleObject progId="PBrush" shapeId="16418" r:id="rId38">
          <objectPr defaultSize="0" autoPict="0" r:id="rId5">
            <anchor moveWithCells="1" sizeWithCells="1">
              <from>
                <xdr:col>9</xdr:col>
                <xdr:colOff>114300</xdr:colOff>
                <xdr:row>224</xdr:row>
                <xdr:rowOff>104775</xdr:rowOff>
              </from>
              <to>
                <xdr:col>11</xdr:col>
                <xdr:colOff>352425</xdr:colOff>
                <xdr:row>227</xdr:row>
                <xdr:rowOff>209550</xdr:rowOff>
              </to>
            </anchor>
          </objectPr>
        </oleObject>
      </mc:Choice>
      <mc:Fallback>
        <oleObject progId="PBrush" shapeId="16418" r:id="rId38"/>
      </mc:Fallback>
    </mc:AlternateContent>
    <mc:AlternateContent xmlns:mc="http://schemas.openxmlformats.org/markup-compatibility/2006">
      <mc:Choice Requires="x14">
        <oleObject progId="PBrush" shapeId="16419" r:id="rId39">
          <objectPr defaultSize="0" autoPict="0" r:id="rId5">
            <anchor moveWithCells="1" sizeWithCells="1">
              <from>
                <xdr:col>18</xdr:col>
                <xdr:colOff>47625</xdr:colOff>
                <xdr:row>0</xdr:row>
                <xdr:rowOff>57150</xdr:rowOff>
              </from>
              <to>
                <xdr:col>20</xdr:col>
                <xdr:colOff>581025</xdr:colOff>
                <xdr:row>3</xdr:row>
                <xdr:rowOff>180975</xdr:rowOff>
              </to>
            </anchor>
          </objectPr>
        </oleObject>
      </mc:Choice>
      <mc:Fallback>
        <oleObject progId="PBrush" shapeId="16419" r:id="rId39"/>
      </mc:Fallback>
    </mc:AlternateContent>
    <mc:AlternateContent xmlns:mc="http://schemas.openxmlformats.org/markup-compatibility/2006">
      <mc:Choice Requires="x14">
        <oleObject progId="PBrush" shapeId="16420" r:id="rId40">
          <objectPr defaultSize="0" autoPict="0" r:id="rId5">
            <anchor moveWithCells="1" sizeWithCells="1">
              <from>
                <xdr:col>18</xdr:col>
                <xdr:colOff>47625</xdr:colOff>
                <xdr:row>17</xdr:row>
                <xdr:rowOff>57150</xdr:rowOff>
              </from>
              <to>
                <xdr:col>20</xdr:col>
                <xdr:colOff>581025</xdr:colOff>
                <xdr:row>20</xdr:row>
                <xdr:rowOff>180975</xdr:rowOff>
              </to>
            </anchor>
          </objectPr>
        </oleObject>
      </mc:Choice>
      <mc:Fallback>
        <oleObject progId="PBrush" shapeId="16420" r:id="rId40"/>
      </mc:Fallback>
    </mc:AlternateContent>
    <mc:AlternateContent xmlns:mc="http://schemas.openxmlformats.org/markup-compatibility/2006">
      <mc:Choice Requires="x14">
        <oleObject progId="PBrush" shapeId="16421" r:id="rId41">
          <objectPr defaultSize="0" autoPict="0" r:id="rId5">
            <anchor moveWithCells="1" sizeWithCells="1">
              <from>
                <xdr:col>18</xdr:col>
                <xdr:colOff>219075</xdr:colOff>
                <xdr:row>64</xdr:row>
                <xdr:rowOff>95250</xdr:rowOff>
              </from>
              <to>
                <xdr:col>20</xdr:col>
                <xdr:colOff>552450</xdr:colOff>
                <xdr:row>67</xdr:row>
                <xdr:rowOff>200025</xdr:rowOff>
              </to>
            </anchor>
          </objectPr>
        </oleObject>
      </mc:Choice>
      <mc:Fallback>
        <oleObject progId="PBrush" shapeId="16421" r:id="rId41"/>
      </mc:Fallback>
    </mc:AlternateContent>
    <mc:AlternateContent xmlns:mc="http://schemas.openxmlformats.org/markup-compatibility/2006">
      <mc:Choice Requires="x14">
        <oleObject progId="PBrush" shapeId="16422" r:id="rId42">
          <objectPr defaultSize="0" autoPict="0" r:id="rId5">
            <anchor moveWithCells="1" sizeWithCells="1">
              <from>
                <xdr:col>18</xdr:col>
                <xdr:colOff>219075</xdr:colOff>
                <xdr:row>81</xdr:row>
                <xdr:rowOff>95250</xdr:rowOff>
              </from>
              <to>
                <xdr:col>20</xdr:col>
                <xdr:colOff>552450</xdr:colOff>
                <xdr:row>84</xdr:row>
                <xdr:rowOff>200025</xdr:rowOff>
              </to>
            </anchor>
          </objectPr>
        </oleObject>
      </mc:Choice>
      <mc:Fallback>
        <oleObject progId="PBrush" shapeId="16422" r:id="rId42"/>
      </mc:Fallback>
    </mc:AlternateContent>
    <mc:AlternateContent xmlns:mc="http://schemas.openxmlformats.org/markup-compatibility/2006">
      <mc:Choice Requires="x14">
        <oleObject progId="PBrush" shapeId="16423" r:id="rId43">
          <objectPr defaultSize="0" autoPict="0" r:id="rId5">
            <anchor moveWithCells="1" sizeWithCells="1">
              <from>
                <xdr:col>18</xdr:col>
                <xdr:colOff>104775</xdr:colOff>
                <xdr:row>113</xdr:row>
                <xdr:rowOff>47625</xdr:rowOff>
              </from>
              <to>
                <xdr:col>20</xdr:col>
                <xdr:colOff>428625</xdr:colOff>
                <xdr:row>116</xdr:row>
                <xdr:rowOff>171450</xdr:rowOff>
              </to>
            </anchor>
          </objectPr>
        </oleObject>
      </mc:Choice>
      <mc:Fallback>
        <oleObject progId="PBrush" shapeId="16423" r:id="rId43"/>
      </mc:Fallback>
    </mc:AlternateContent>
    <mc:AlternateContent xmlns:mc="http://schemas.openxmlformats.org/markup-compatibility/2006">
      <mc:Choice Requires="x14">
        <oleObject progId="PBrush" shapeId="16424" r:id="rId44">
          <objectPr defaultSize="0" autoPict="0" r:id="rId5">
            <anchor moveWithCells="1" sizeWithCells="1">
              <from>
                <xdr:col>18</xdr:col>
                <xdr:colOff>219075</xdr:colOff>
                <xdr:row>96</xdr:row>
                <xdr:rowOff>95250</xdr:rowOff>
              </from>
              <to>
                <xdr:col>20</xdr:col>
                <xdr:colOff>552450</xdr:colOff>
                <xdr:row>99</xdr:row>
                <xdr:rowOff>200025</xdr:rowOff>
              </to>
            </anchor>
          </objectPr>
        </oleObject>
      </mc:Choice>
      <mc:Fallback>
        <oleObject progId="PBrush" shapeId="16424" r:id="rId44"/>
      </mc:Fallback>
    </mc:AlternateContent>
    <mc:AlternateContent xmlns:mc="http://schemas.openxmlformats.org/markup-compatibility/2006">
      <mc:Choice Requires="x14">
        <oleObject progId="PBrush" shapeId="16425" r:id="rId45">
          <objectPr defaultSize="0" autoPict="0" r:id="rId5">
            <anchor moveWithCells="1" sizeWithCells="1">
              <from>
                <xdr:col>18</xdr:col>
                <xdr:colOff>219075</xdr:colOff>
                <xdr:row>113</xdr:row>
                <xdr:rowOff>95250</xdr:rowOff>
              </from>
              <to>
                <xdr:col>20</xdr:col>
                <xdr:colOff>552450</xdr:colOff>
                <xdr:row>116</xdr:row>
                <xdr:rowOff>200025</xdr:rowOff>
              </to>
            </anchor>
          </objectPr>
        </oleObject>
      </mc:Choice>
      <mc:Fallback>
        <oleObject progId="PBrush" shapeId="16425" r:id="rId45"/>
      </mc:Fallback>
    </mc:AlternateContent>
    <mc:AlternateContent xmlns:mc="http://schemas.openxmlformats.org/markup-compatibility/2006">
      <mc:Choice Requires="x14">
        <oleObject progId="PBrush" shapeId="16426" r:id="rId46">
          <objectPr defaultSize="0" autoPict="0" r:id="rId5">
            <anchor moveWithCells="1" sizeWithCells="1">
              <from>
                <xdr:col>18</xdr:col>
                <xdr:colOff>104775</xdr:colOff>
                <xdr:row>145</xdr:row>
                <xdr:rowOff>47625</xdr:rowOff>
              </from>
              <to>
                <xdr:col>20</xdr:col>
                <xdr:colOff>428625</xdr:colOff>
                <xdr:row>148</xdr:row>
                <xdr:rowOff>171450</xdr:rowOff>
              </to>
            </anchor>
          </objectPr>
        </oleObject>
      </mc:Choice>
      <mc:Fallback>
        <oleObject progId="PBrush" shapeId="16426" r:id="rId46"/>
      </mc:Fallback>
    </mc:AlternateContent>
    <mc:AlternateContent xmlns:mc="http://schemas.openxmlformats.org/markup-compatibility/2006">
      <mc:Choice Requires="x14">
        <oleObject progId="PBrush" shapeId="16427" r:id="rId47">
          <objectPr defaultSize="0" autoPict="0" r:id="rId5">
            <anchor moveWithCells="1" sizeWithCells="1">
              <from>
                <xdr:col>18</xdr:col>
                <xdr:colOff>104775</xdr:colOff>
                <xdr:row>145</xdr:row>
                <xdr:rowOff>47625</xdr:rowOff>
              </from>
              <to>
                <xdr:col>20</xdr:col>
                <xdr:colOff>428625</xdr:colOff>
                <xdr:row>148</xdr:row>
                <xdr:rowOff>171450</xdr:rowOff>
              </to>
            </anchor>
          </objectPr>
        </oleObject>
      </mc:Choice>
      <mc:Fallback>
        <oleObject progId="PBrush" shapeId="16427" r:id="rId47"/>
      </mc:Fallback>
    </mc:AlternateContent>
    <mc:AlternateContent xmlns:mc="http://schemas.openxmlformats.org/markup-compatibility/2006">
      <mc:Choice Requires="x14">
        <oleObject progId="PBrush" shapeId="16428" r:id="rId48">
          <objectPr defaultSize="0" autoPict="0" r:id="rId5">
            <anchor moveWithCells="1" sizeWithCells="1">
              <from>
                <xdr:col>18</xdr:col>
                <xdr:colOff>219075</xdr:colOff>
                <xdr:row>128</xdr:row>
                <xdr:rowOff>95250</xdr:rowOff>
              </from>
              <to>
                <xdr:col>20</xdr:col>
                <xdr:colOff>552450</xdr:colOff>
                <xdr:row>131</xdr:row>
                <xdr:rowOff>200025</xdr:rowOff>
              </to>
            </anchor>
          </objectPr>
        </oleObject>
      </mc:Choice>
      <mc:Fallback>
        <oleObject progId="PBrush" shapeId="16428" r:id="rId48"/>
      </mc:Fallback>
    </mc:AlternateContent>
    <mc:AlternateContent xmlns:mc="http://schemas.openxmlformats.org/markup-compatibility/2006">
      <mc:Choice Requires="x14">
        <oleObject progId="PBrush" shapeId="16429" r:id="rId49">
          <objectPr defaultSize="0" autoPict="0" r:id="rId5">
            <anchor moveWithCells="1" sizeWithCells="1">
              <from>
                <xdr:col>18</xdr:col>
                <xdr:colOff>219075</xdr:colOff>
                <xdr:row>145</xdr:row>
                <xdr:rowOff>95250</xdr:rowOff>
              </from>
              <to>
                <xdr:col>20</xdr:col>
                <xdr:colOff>552450</xdr:colOff>
                <xdr:row>148</xdr:row>
                <xdr:rowOff>200025</xdr:rowOff>
              </to>
            </anchor>
          </objectPr>
        </oleObject>
      </mc:Choice>
      <mc:Fallback>
        <oleObject progId="PBrush" shapeId="16429" r:id="rId49"/>
      </mc:Fallback>
    </mc:AlternateContent>
    <mc:AlternateContent xmlns:mc="http://schemas.openxmlformats.org/markup-compatibility/2006">
      <mc:Choice Requires="x14">
        <oleObject progId="PBrush" shapeId="16430" r:id="rId50">
          <objectPr defaultSize="0" autoPict="0" r:id="rId5">
            <anchor moveWithCells="1" sizeWithCells="1">
              <from>
                <xdr:col>18</xdr:col>
                <xdr:colOff>104775</xdr:colOff>
                <xdr:row>177</xdr:row>
                <xdr:rowOff>47625</xdr:rowOff>
              </from>
              <to>
                <xdr:col>20</xdr:col>
                <xdr:colOff>428625</xdr:colOff>
                <xdr:row>180</xdr:row>
                <xdr:rowOff>171450</xdr:rowOff>
              </to>
            </anchor>
          </objectPr>
        </oleObject>
      </mc:Choice>
      <mc:Fallback>
        <oleObject progId="PBrush" shapeId="16430" r:id="rId50"/>
      </mc:Fallback>
    </mc:AlternateContent>
    <mc:AlternateContent xmlns:mc="http://schemas.openxmlformats.org/markup-compatibility/2006">
      <mc:Choice Requires="x14">
        <oleObject progId="PBrush" shapeId="16431" r:id="rId51">
          <objectPr defaultSize="0" autoPict="0" r:id="rId5">
            <anchor moveWithCells="1" sizeWithCells="1">
              <from>
                <xdr:col>18</xdr:col>
                <xdr:colOff>104775</xdr:colOff>
                <xdr:row>177</xdr:row>
                <xdr:rowOff>47625</xdr:rowOff>
              </from>
              <to>
                <xdr:col>20</xdr:col>
                <xdr:colOff>428625</xdr:colOff>
                <xdr:row>180</xdr:row>
                <xdr:rowOff>171450</xdr:rowOff>
              </to>
            </anchor>
          </objectPr>
        </oleObject>
      </mc:Choice>
      <mc:Fallback>
        <oleObject progId="PBrush" shapeId="16431" r:id="rId51"/>
      </mc:Fallback>
    </mc:AlternateContent>
    <mc:AlternateContent xmlns:mc="http://schemas.openxmlformats.org/markup-compatibility/2006">
      <mc:Choice Requires="x14">
        <oleObject progId="PBrush" shapeId="16432" r:id="rId52">
          <objectPr defaultSize="0" autoPict="0" r:id="rId5">
            <anchor moveWithCells="1" sizeWithCells="1">
              <from>
                <xdr:col>18</xdr:col>
                <xdr:colOff>104775</xdr:colOff>
                <xdr:row>177</xdr:row>
                <xdr:rowOff>47625</xdr:rowOff>
              </from>
              <to>
                <xdr:col>20</xdr:col>
                <xdr:colOff>428625</xdr:colOff>
                <xdr:row>180</xdr:row>
                <xdr:rowOff>171450</xdr:rowOff>
              </to>
            </anchor>
          </objectPr>
        </oleObject>
      </mc:Choice>
      <mc:Fallback>
        <oleObject progId="PBrush" shapeId="16432" r:id="rId52"/>
      </mc:Fallback>
    </mc:AlternateContent>
    <mc:AlternateContent xmlns:mc="http://schemas.openxmlformats.org/markup-compatibility/2006">
      <mc:Choice Requires="x14">
        <oleObject progId="PBrush" shapeId="16433" r:id="rId53">
          <objectPr defaultSize="0" autoPict="0" r:id="rId5">
            <anchor moveWithCells="1" sizeWithCells="1">
              <from>
                <xdr:col>18</xdr:col>
                <xdr:colOff>219075</xdr:colOff>
                <xdr:row>160</xdr:row>
                <xdr:rowOff>95250</xdr:rowOff>
              </from>
              <to>
                <xdr:col>20</xdr:col>
                <xdr:colOff>552450</xdr:colOff>
                <xdr:row>163</xdr:row>
                <xdr:rowOff>200025</xdr:rowOff>
              </to>
            </anchor>
          </objectPr>
        </oleObject>
      </mc:Choice>
      <mc:Fallback>
        <oleObject progId="PBrush" shapeId="16433" r:id="rId53"/>
      </mc:Fallback>
    </mc:AlternateContent>
    <mc:AlternateContent xmlns:mc="http://schemas.openxmlformats.org/markup-compatibility/2006">
      <mc:Choice Requires="x14">
        <oleObject progId="PBrush" shapeId="16434" r:id="rId54">
          <objectPr defaultSize="0" autoPict="0" r:id="rId5">
            <anchor moveWithCells="1" sizeWithCells="1">
              <from>
                <xdr:col>18</xdr:col>
                <xdr:colOff>219075</xdr:colOff>
                <xdr:row>177</xdr:row>
                <xdr:rowOff>95250</xdr:rowOff>
              </from>
              <to>
                <xdr:col>20</xdr:col>
                <xdr:colOff>552450</xdr:colOff>
                <xdr:row>180</xdr:row>
                <xdr:rowOff>200025</xdr:rowOff>
              </to>
            </anchor>
          </objectPr>
        </oleObject>
      </mc:Choice>
      <mc:Fallback>
        <oleObject progId="PBrush" shapeId="16434" r:id="rId54"/>
      </mc:Fallback>
    </mc:AlternateContent>
    <mc:AlternateContent xmlns:mc="http://schemas.openxmlformats.org/markup-compatibility/2006">
      <mc:Choice Requires="x14">
        <oleObject progId="PBrush" shapeId="16435" r:id="rId55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16435" r:id="rId55"/>
      </mc:Fallback>
    </mc:AlternateContent>
    <mc:AlternateContent xmlns:mc="http://schemas.openxmlformats.org/markup-compatibility/2006">
      <mc:Choice Requires="x14">
        <oleObject progId="PBrush" shapeId="16436" r:id="rId56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16436" r:id="rId56"/>
      </mc:Fallback>
    </mc:AlternateContent>
    <mc:AlternateContent xmlns:mc="http://schemas.openxmlformats.org/markup-compatibility/2006">
      <mc:Choice Requires="x14">
        <oleObject progId="PBrush" shapeId="16437" r:id="rId57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16437" r:id="rId57"/>
      </mc:Fallback>
    </mc:AlternateContent>
    <mc:AlternateContent xmlns:mc="http://schemas.openxmlformats.org/markup-compatibility/2006">
      <mc:Choice Requires="x14">
        <oleObject progId="PBrush" shapeId="16438" r:id="rId58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16438" r:id="rId58"/>
      </mc:Fallback>
    </mc:AlternateContent>
    <mc:AlternateContent xmlns:mc="http://schemas.openxmlformats.org/markup-compatibility/2006">
      <mc:Choice Requires="x14">
        <oleObject progId="PBrush" shapeId="16439" r:id="rId59">
          <objectPr defaultSize="0" autoPict="0" r:id="rId5">
            <anchor moveWithCells="1" sizeWithCells="1">
              <from>
                <xdr:col>18</xdr:col>
                <xdr:colOff>219075</xdr:colOff>
                <xdr:row>224</xdr:row>
                <xdr:rowOff>95250</xdr:rowOff>
              </from>
              <to>
                <xdr:col>20</xdr:col>
                <xdr:colOff>552450</xdr:colOff>
                <xdr:row>227</xdr:row>
                <xdr:rowOff>200025</xdr:rowOff>
              </to>
            </anchor>
          </objectPr>
        </oleObject>
      </mc:Choice>
      <mc:Fallback>
        <oleObject progId="PBrush" shapeId="16439" r:id="rId59"/>
      </mc:Fallback>
    </mc:AlternateContent>
    <mc:AlternateContent xmlns:mc="http://schemas.openxmlformats.org/markup-compatibility/2006">
      <mc:Choice Requires="x14">
        <oleObject progId="PBrush" shapeId="16440" r:id="rId60">
          <objectPr defaultSize="0" autoPict="0" r:id="rId5">
            <anchor moveWithCells="1" sizeWithCells="1">
              <from>
                <xdr:col>18</xdr:col>
                <xdr:colOff>219075</xdr:colOff>
                <xdr:row>241</xdr:row>
                <xdr:rowOff>95250</xdr:rowOff>
              </from>
              <to>
                <xdr:col>20</xdr:col>
                <xdr:colOff>552450</xdr:colOff>
                <xdr:row>244</xdr:row>
                <xdr:rowOff>200025</xdr:rowOff>
              </to>
            </anchor>
          </objectPr>
        </oleObject>
      </mc:Choice>
      <mc:Fallback>
        <oleObject progId="PBrush" shapeId="16440" r:id="rId60"/>
      </mc:Fallback>
    </mc:AlternateContent>
    <mc:AlternateContent xmlns:mc="http://schemas.openxmlformats.org/markup-compatibility/2006">
      <mc:Choice Requires="x14">
        <oleObject progId="PBrush" shapeId="16441" r:id="rId61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16441" r:id="rId61"/>
      </mc:Fallback>
    </mc:AlternateContent>
    <mc:AlternateContent xmlns:mc="http://schemas.openxmlformats.org/markup-compatibility/2006">
      <mc:Choice Requires="x14">
        <oleObject progId="PBrush" shapeId="16442" r:id="rId62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16442" r:id="rId62"/>
      </mc:Fallback>
    </mc:AlternateContent>
    <mc:AlternateContent xmlns:mc="http://schemas.openxmlformats.org/markup-compatibility/2006">
      <mc:Choice Requires="x14">
        <oleObject progId="PBrush" shapeId="16443" r:id="rId63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16443" r:id="rId63"/>
      </mc:Fallback>
    </mc:AlternateContent>
    <mc:AlternateContent xmlns:mc="http://schemas.openxmlformats.org/markup-compatibility/2006">
      <mc:Choice Requires="x14">
        <oleObject progId="PBrush" shapeId="16444" r:id="rId64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16444" r:id="rId64"/>
      </mc:Fallback>
    </mc:AlternateContent>
    <mc:AlternateContent xmlns:mc="http://schemas.openxmlformats.org/markup-compatibility/2006">
      <mc:Choice Requires="x14">
        <oleObject progId="PBrush" shapeId="16445" r:id="rId65">
          <objectPr defaultSize="0" autoPict="0" r:id="rId5">
            <anchor moveWithCells="1" sizeWithCells="1">
              <from>
                <xdr:col>18</xdr:col>
                <xdr:colOff>219075</xdr:colOff>
                <xdr:row>192</xdr:row>
                <xdr:rowOff>95250</xdr:rowOff>
              </from>
              <to>
                <xdr:col>20</xdr:col>
                <xdr:colOff>552450</xdr:colOff>
                <xdr:row>195</xdr:row>
                <xdr:rowOff>200025</xdr:rowOff>
              </to>
            </anchor>
          </objectPr>
        </oleObject>
      </mc:Choice>
      <mc:Fallback>
        <oleObject progId="PBrush" shapeId="16445" r:id="rId65"/>
      </mc:Fallback>
    </mc:AlternateContent>
    <mc:AlternateContent xmlns:mc="http://schemas.openxmlformats.org/markup-compatibility/2006">
      <mc:Choice Requires="x14">
        <oleObject progId="PBrush" shapeId="16446" r:id="rId66">
          <objectPr defaultSize="0" autoPict="0" r:id="rId5">
            <anchor moveWithCells="1" sizeWithCells="1">
              <from>
                <xdr:col>18</xdr:col>
                <xdr:colOff>219075</xdr:colOff>
                <xdr:row>209</xdr:row>
                <xdr:rowOff>95250</xdr:rowOff>
              </from>
              <to>
                <xdr:col>20</xdr:col>
                <xdr:colOff>552450</xdr:colOff>
                <xdr:row>212</xdr:row>
                <xdr:rowOff>200025</xdr:rowOff>
              </to>
            </anchor>
          </objectPr>
        </oleObject>
      </mc:Choice>
      <mc:Fallback>
        <oleObject progId="PBrush" shapeId="16446" r:id="rId66"/>
      </mc:Fallback>
    </mc:AlternateContent>
    <mc:AlternateContent xmlns:mc="http://schemas.openxmlformats.org/markup-compatibility/2006">
      <mc:Choice Requires="x14">
        <oleObject progId="PBrush" shapeId="16447" r:id="rId67">
          <objectPr defaultSize="0" autoPict="0" r:id="rId5">
            <anchor moveWithCells="1" sizeWithCells="1">
              <from>
                <xdr:col>18</xdr:col>
                <xdr:colOff>219075</xdr:colOff>
                <xdr:row>49</xdr:row>
                <xdr:rowOff>95250</xdr:rowOff>
              </from>
              <to>
                <xdr:col>20</xdr:col>
                <xdr:colOff>552450</xdr:colOff>
                <xdr:row>52</xdr:row>
                <xdr:rowOff>85725</xdr:rowOff>
              </to>
            </anchor>
          </objectPr>
        </oleObject>
      </mc:Choice>
      <mc:Fallback>
        <oleObject progId="PBrush" shapeId="16447" r:id="rId67"/>
      </mc:Fallback>
    </mc:AlternateContent>
    <mc:AlternateContent xmlns:mc="http://schemas.openxmlformats.org/markup-compatibility/2006">
      <mc:Choice Requires="x14">
        <oleObject progId="PBrush" shapeId="16448" r:id="rId68">
          <objectPr defaultSize="0" autoPict="0" r:id="rId5">
            <anchor moveWithCells="1" sizeWithCells="1">
              <from>
                <xdr:col>18</xdr:col>
                <xdr:colOff>171450</xdr:colOff>
                <xdr:row>32</xdr:row>
                <xdr:rowOff>66675</xdr:rowOff>
              </from>
              <to>
                <xdr:col>20</xdr:col>
                <xdr:colOff>495300</xdr:colOff>
                <xdr:row>35</xdr:row>
                <xdr:rowOff>200025</xdr:rowOff>
              </to>
            </anchor>
          </objectPr>
        </oleObject>
      </mc:Choice>
      <mc:Fallback>
        <oleObject progId="PBrush" shapeId="16448" r:id="rId68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4"/>
  <dimension ref="A1:AJ256"/>
  <sheetViews>
    <sheetView view="pageLayout" topLeftCell="A214" zoomScale="70" zoomScalePageLayoutView="70" workbookViewId="0">
      <selection activeCell="S225" sqref="S225:U228"/>
    </sheetView>
  </sheetViews>
  <sheetFormatPr defaultColWidth="9.140625" defaultRowHeight="15" x14ac:dyDescent="0.25"/>
  <cols>
    <col min="1" max="1" width="11" customWidth="1"/>
    <col min="2" max="2" width="10.85546875" customWidth="1"/>
    <col min="3" max="3" width="5.7109375" customWidth="1"/>
    <col min="4" max="4" width="11" customWidth="1"/>
    <col min="5" max="5" width="10.7109375" customWidth="1"/>
    <col min="6" max="6" width="16.42578125" style="160" customWidth="1"/>
    <col min="7" max="7" width="10.5703125" customWidth="1"/>
    <col min="8" max="8" width="11" customWidth="1"/>
    <col min="9" max="9" width="11.85546875" customWidth="1"/>
    <col min="10" max="10" width="12" customWidth="1"/>
    <col min="11" max="11" width="10.85546875" customWidth="1"/>
    <col min="12" max="12" width="6" customWidth="1"/>
    <col min="13" max="13" width="12" customWidth="1"/>
    <col min="14" max="14" width="10.7109375" customWidth="1"/>
    <col min="15" max="15" width="15" customWidth="1"/>
    <col min="16" max="16" width="10.5703125" customWidth="1"/>
    <col min="17" max="17" width="12" customWidth="1"/>
    <col min="18" max="18" width="10.5703125" customWidth="1"/>
    <col min="19" max="19" width="12" customWidth="1"/>
    <col min="20" max="20" width="10.85546875" customWidth="1"/>
    <col min="21" max="21" width="10.5703125" customWidth="1"/>
    <col min="22" max="22" width="11.85546875" customWidth="1"/>
    <col min="23" max="23" width="12" customWidth="1"/>
    <col min="24" max="24" width="7.85546875" customWidth="1"/>
    <col min="25" max="25" width="10.85546875" customWidth="1"/>
    <col min="27" max="27" width="12.5703125" customWidth="1"/>
    <col min="33" max="33" width="10.85546875" customWidth="1"/>
    <col min="34" max="34" width="11.7109375" customWidth="1"/>
    <col min="36" max="36" width="18.140625" customWidth="1"/>
  </cols>
  <sheetData>
    <row r="1" spans="1:36" ht="35.25" customHeight="1" x14ac:dyDescent="0.25">
      <c r="A1" s="1123"/>
      <c r="B1" s="1124"/>
      <c r="C1" s="1125"/>
      <c r="D1" s="1132" t="s">
        <v>890</v>
      </c>
      <c r="E1" s="1133"/>
      <c r="F1" s="1134"/>
      <c r="G1" s="23" t="s">
        <v>1125</v>
      </c>
      <c r="H1" s="1138">
        <f>IF('Main Sheet'!F6=0,"",'Main Sheet'!C6)</f>
        <v>5675</v>
      </c>
      <c r="I1" s="1139"/>
      <c r="J1" s="1140"/>
      <c r="K1" s="1141"/>
      <c r="L1" s="1142"/>
      <c r="M1" s="1132" t="s">
        <v>890</v>
      </c>
      <c r="N1" s="1133"/>
      <c r="O1" s="1134"/>
      <c r="P1" s="23" t="s">
        <v>1125</v>
      </c>
      <c r="Q1" s="1149" t="str">
        <f>IF('Main Sheet'!M6=0,"",'Main Sheet'!C6)</f>
        <v/>
      </c>
      <c r="R1" s="1150"/>
      <c r="S1" s="1140"/>
      <c r="T1" s="1141"/>
      <c r="U1" s="1142"/>
      <c r="V1" s="1190" t="s">
        <v>890</v>
      </c>
      <c r="W1" s="1191"/>
      <c r="X1" s="816"/>
      <c r="Y1" s="23" t="s">
        <v>1125</v>
      </c>
      <c r="Z1" s="1149" t="str">
        <f>IF('Main Sheet'!J6=0,"",'Main Sheet'!C6)</f>
        <v/>
      </c>
      <c r="AA1" s="1150"/>
      <c r="AB1" s="1144"/>
      <c r="AC1" s="1144"/>
      <c r="AD1" s="1144"/>
      <c r="AE1" s="1193"/>
      <c r="AF1" s="1193"/>
      <c r="AG1" s="1193"/>
      <c r="AH1" s="313"/>
      <c r="AI1" s="1195"/>
      <c r="AJ1" s="1195"/>
    </row>
    <row r="2" spans="1:36" ht="35.25" customHeight="1" x14ac:dyDescent="0.25">
      <c r="A2" s="1126"/>
      <c r="B2" s="1127"/>
      <c r="C2" s="1128"/>
      <c r="D2" s="1135"/>
      <c r="E2" s="1136"/>
      <c r="F2" s="1137"/>
      <c r="G2" s="23" t="s">
        <v>122</v>
      </c>
      <c r="H2" s="1151">
        <f>IF('Main Sheet'!F6=0,"",'Main Sheet'!B8)</f>
        <v>16190</v>
      </c>
      <c r="I2" s="1152"/>
      <c r="J2" s="1143"/>
      <c r="K2" s="1144"/>
      <c r="L2" s="1145"/>
      <c r="M2" s="1135"/>
      <c r="N2" s="1136"/>
      <c r="O2" s="1137"/>
      <c r="P2" s="23" t="s">
        <v>122</v>
      </c>
      <c r="Q2" s="1153" t="str">
        <f>IF('Main Sheet'!M6=0,"",'Main Sheet'!B8)</f>
        <v/>
      </c>
      <c r="R2" s="1154"/>
      <c r="S2" s="1143"/>
      <c r="T2" s="1144"/>
      <c r="U2" s="1145"/>
      <c r="V2" s="1192"/>
      <c r="W2" s="1193"/>
      <c r="X2" s="1194"/>
      <c r="Y2" s="275" t="s">
        <v>122</v>
      </c>
      <c r="Z2" s="1153" t="str">
        <f>IF('Main Sheet'!J6=0,"",'Main Sheet'!B8)</f>
        <v/>
      </c>
      <c r="AA2" s="1154"/>
      <c r="AB2" s="1144"/>
      <c r="AC2" s="1144"/>
      <c r="AD2" s="1144"/>
      <c r="AE2" s="1193"/>
      <c r="AF2" s="1193"/>
      <c r="AG2" s="1193"/>
      <c r="AH2" s="313"/>
      <c r="AI2" s="1196"/>
      <c r="AJ2" s="1196"/>
    </row>
    <row r="3" spans="1:36" ht="17.45" customHeight="1" x14ac:dyDescent="0.25">
      <c r="A3" s="1126"/>
      <c r="B3" s="1127"/>
      <c r="C3" s="1128"/>
      <c r="D3" s="1135"/>
      <c r="E3" s="1136"/>
      <c r="F3" s="1137"/>
      <c r="G3" s="25" t="s">
        <v>108</v>
      </c>
      <c r="H3" s="1155">
        <f>IF('Main Sheet'!F6=0,"",'Main Sheet'!D6)</f>
        <v>44463</v>
      </c>
      <c r="I3" s="1156"/>
      <c r="J3" s="1143"/>
      <c r="K3" s="1144"/>
      <c r="L3" s="1145"/>
      <c r="M3" s="1135"/>
      <c r="N3" s="1136"/>
      <c r="O3" s="1137"/>
      <c r="P3" s="25" t="s">
        <v>108</v>
      </c>
      <c r="Q3" s="1157" t="str">
        <f>IF('Main Sheet'!M6=0,"",'Main Sheet'!D6)</f>
        <v/>
      </c>
      <c r="R3" s="1158"/>
      <c r="S3" s="1143"/>
      <c r="T3" s="1144"/>
      <c r="U3" s="1145"/>
      <c r="V3" s="1192"/>
      <c r="W3" s="1193"/>
      <c r="X3" s="1194"/>
      <c r="Y3" s="25" t="s">
        <v>108</v>
      </c>
      <c r="Z3" s="1197" t="str">
        <f>IF('Main Sheet'!J6=0,"",'Main Sheet'!D6)</f>
        <v/>
      </c>
      <c r="AA3" s="1198"/>
      <c r="AB3" s="1144"/>
      <c r="AC3" s="1144"/>
      <c r="AD3" s="1144"/>
      <c r="AE3" s="1193"/>
      <c r="AF3" s="1193"/>
      <c r="AG3" s="1193"/>
      <c r="AH3" s="314"/>
      <c r="AI3" s="1144"/>
      <c r="AJ3" s="1144"/>
    </row>
    <row r="4" spans="1:36" ht="22.5" customHeight="1" x14ac:dyDescent="0.3">
      <c r="A4" s="1129"/>
      <c r="B4" s="1130"/>
      <c r="C4" s="1131"/>
      <c r="D4" s="1168" t="s">
        <v>106</v>
      </c>
      <c r="E4" s="1169"/>
      <c r="F4" s="1169"/>
      <c r="G4" s="1170" t="str">
        <f>IF('Main Sheet'!F6=0,"",'Main Sheet'!H1)</f>
        <v>37-M</v>
      </c>
      <c r="H4" s="1171"/>
      <c r="I4" s="1172"/>
      <c r="J4" s="1146"/>
      <c r="K4" s="1147"/>
      <c r="L4" s="1148"/>
      <c r="M4" s="1179" t="s">
        <v>106</v>
      </c>
      <c r="N4" s="1180"/>
      <c r="O4" s="1180"/>
      <c r="P4" s="1181" t="str">
        <f>'Main Sheet'!H1</f>
        <v>37-M</v>
      </c>
      <c r="Q4" s="1182"/>
      <c r="R4" s="1183"/>
      <c r="S4" s="1146"/>
      <c r="T4" s="1147"/>
      <c r="U4" s="1148"/>
      <c r="V4" s="1168" t="s">
        <v>106</v>
      </c>
      <c r="W4" s="1169"/>
      <c r="X4" s="1169"/>
      <c r="Y4" s="1181" t="str">
        <f>'Main Sheet'!H1</f>
        <v>37-M</v>
      </c>
      <c r="Z4" s="1182"/>
      <c r="AA4" s="1183"/>
      <c r="AB4" s="1144"/>
      <c r="AC4" s="1144"/>
      <c r="AD4" s="1144"/>
      <c r="AE4" s="1159"/>
      <c r="AF4" s="1159"/>
      <c r="AG4" s="1159"/>
      <c r="AH4" s="315"/>
      <c r="AI4" s="1160"/>
      <c r="AJ4" s="1160"/>
    </row>
    <row r="5" spans="1:36" ht="15" customHeight="1" x14ac:dyDescent="0.6">
      <c r="A5" s="323"/>
      <c r="B5" s="324"/>
      <c r="C5" s="324"/>
      <c r="D5" s="324"/>
      <c r="E5" s="324"/>
      <c r="F5" s="324"/>
      <c r="G5" s="1173"/>
      <c r="H5" s="1174"/>
      <c r="I5" s="1175"/>
      <c r="J5" s="321"/>
      <c r="K5" s="320"/>
      <c r="L5" s="320"/>
      <c r="M5" s="320"/>
      <c r="N5" s="320"/>
      <c r="O5" s="320"/>
      <c r="P5" s="1184"/>
      <c r="Q5" s="1185"/>
      <c r="R5" s="1186"/>
      <c r="S5" s="321"/>
      <c r="T5" s="320"/>
      <c r="U5" s="320"/>
      <c r="V5" s="320"/>
      <c r="W5" s="320"/>
      <c r="X5" s="398"/>
      <c r="Y5" s="1184"/>
      <c r="Z5" s="1185"/>
      <c r="AA5" s="1186"/>
      <c r="AB5" s="1144"/>
      <c r="AC5" s="1144"/>
      <c r="AD5" s="1144"/>
      <c r="AE5" s="1144"/>
      <c r="AF5" s="1144"/>
      <c r="AG5" s="1144"/>
      <c r="AH5" s="1144"/>
      <c r="AI5" s="1144"/>
      <c r="AJ5" s="1144"/>
    </row>
    <row r="6" spans="1:36" ht="23.25" customHeight="1" x14ac:dyDescent="0.25">
      <c r="A6" s="1161" t="s">
        <v>109</v>
      </c>
      <c r="B6" s="1162"/>
      <c r="C6" s="1162"/>
      <c r="D6" s="1162"/>
      <c r="E6" s="1163"/>
      <c r="F6" s="325"/>
      <c r="G6" s="1176"/>
      <c r="H6" s="1177"/>
      <c r="I6" s="1178"/>
      <c r="J6" s="1164" t="s">
        <v>109</v>
      </c>
      <c r="K6" s="1165"/>
      <c r="L6" s="1165"/>
      <c r="M6" s="1165"/>
      <c r="N6" s="1165"/>
      <c r="O6" s="396"/>
      <c r="P6" s="1187"/>
      <c r="Q6" s="1188"/>
      <c r="R6" s="1189"/>
      <c r="S6" s="1164" t="s">
        <v>109</v>
      </c>
      <c r="T6" s="1165"/>
      <c r="U6" s="1165"/>
      <c r="V6" s="1165"/>
      <c r="W6" s="1165"/>
      <c r="X6" s="400"/>
      <c r="Y6" s="1187"/>
      <c r="Z6" s="1188"/>
      <c r="AA6" s="1189"/>
      <c r="AB6" s="1166"/>
      <c r="AC6" s="1166"/>
      <c r="AD6" s="1166"/>
      <c r="AE6" s="1166"/>
      <c r="AF6" s="1166"/>
      <c r="AG6" s="1167"/>
      <c r="AH6" s="1167"/>
      <c r="AI6" s="1167"/>
      <c r="AJ6" s="1167"/>
    </row>
    <row r="7" spans="1:36" ht="40.5" customHeight="1" x14ac:dyDescent="0.25">
      <c r="A7" s="1199" t="str">
        <f>IF('Main Sheet'!F6=0,"",'Main Sheet'!A6)</f>
        <v xml:space="preserve">NOVA BATH </v>
      </c>
      <c r="B7" s="1200"/>
      <c r="C7" s="1200"/>
      <c r="D7" s="1200"/>
      <c r="E7" s="1200"/>
      <c r="F7" s="1200"/>
      <c r="G7" s="1200"/>
      <c r="H7" s="1200"/>
      <c r="I7" s="1201"/>
      <c r="J7" s="1202" t="str">
        <f>IF('Main Sheet'!M6=0,"",'Main Sheet'!A6)</f>
        <v/>
      </c>
      <c r="K7" s="1203"/>
      <c r="L7" s="1203"/>
      <c r="M7" s="1203"/>
      <c r="N7" s="1203"/>
      <c r="O7" s="1203"/>
      <c r="P7" s="1203"/>
      <c r="Q7" s="1203"/>
      <c r="R7" s="1204"/>
      <c r="S7" s="1202" t="str">
        <f>IF('Main Sheet'!J6=0,"",'Main Sheet'!A6)</f>
        <v/>
      </c>
      <c r="T7" s="1203"/>
      <c r="U7" s="1203"/>
      <c r="V7" s="1203"/>
      <c r="W7" s="1203"/>
      <c r="X7" s="1203"/>
      <c r="Y7" s="1203"/>
      <c r="Z7" s="1203"/>
      <c r="AA7" s="1204"/>
      <c r="AB7" s="1205"/>
      <c r="AC7" s="1205"/>
      <c r="AD7" s="1205"/>
      <c r="AE7" s="1205"/>
      <c r="AF7" s="1205"/>
      <c r="AG7" s="1205"/>
      <c r="AH7" s="1205"/>
      <c r="AI7" s="1205"/>
      <c r="AJ7" s="1205"/>
    </row>
    <row r="8" spans="1:36" ht="30" customHeight="1" x14ac:dyDescent="0.25">
      <c r="A8" s="376" t="s">
        <v>110</v>
      </c>
      <c r="B8" s="377" t="s">
        <v>111</v>
      </c>
      <c r="C8" s="378"/>
      <c r="D8" s="378"/>
      <c r="E8" s="379"/>
      <c r="F8" s="377" t="s">
        <v>112</v>
      </c>
      <c r="G8" s="378"/>
      <c r="H8" s="378"/>
      <c r="I8" s="379"/>
      <c r="J8" s="24" t="s">
        <v>110</v>
      </c>
      <c r="K8" s="1206" t="s">
        <v>111</v>
      </c>
      <c r="L8" s="1206"/>
      <c r="M8" s="1206"/>
      <c r="N8" s="1207"/>
      <c r="O8" s="1208" t="s">
        <v>112</v>
      </c>
      <c r="P8" s="1208"/>
      <c r="Q8" s="1208"/>
      <c r="R8" s="1209"/>
      <c r="S8" s="24" t="s">
        <v>110</v>
      </c>
      <c r="T8" s="1210" t="s">
        <v>111</v>
      </c>
      <c r="U8" s="1206"/>
      <c r="V8" s="1206"/>
      <c r="W8" s="1207"/>
      <c r="X8" s="1208" t="s">
        <v>112</v>
      </c>
      <c r="Y8" s="1208"/>
      <c r="Z8" s="1208"/>
      <c r="AA8" s="1209"/>
      <c r="AB8" s="316"/>
      <c r="AC8" s="1211"/>
      <c r="AD8" s="1211"/>
      <c r="AE8" s="1211"/>
      <c r="AF8" s="1211"/>
      <c r="AG8" s="1212"/>
      <c r="AH8" s="1212"/>
      <c r="AI8" s="1212"/>
      <c r="AJ8" s="1212"/>
    </row>
    <row r="9" spans="1:36" ht="19.5" customHeight="1" x14ac:dyDescent="0.35">
      <c r="A9" s="140" t="s">
        <v>255</v>
      </c>
      <c r="B9" s="1213" t="str">
        <f>IF('Main Sheet'!F6=0,"",'Main Sheet'!F6)</f>
        <v>36X21X33 1/2 2DR3DW RS</v>
      </c>
      <c r="C9" s="1214"/>
      <c r="D9" s="1214"/>
      <c r="E9" s="1215"/>
      <c r="F9" s="167" t="str">
        <f>IF('Main Sheet'!F6=0,"",'Main Sheet'!H6)</f>
        <v>MDF</v>
      </c>
      <c r="G9" s="170"/>
      <c r="H9" s="170"/>
      <c r="I9" s="171"/>
      <c r="J9" s="151" t="str">
        <f>IF('Main Sheet'!M6=0,"",'Main Sheet'!M8)</f>
        <v/>
      </c>
      <c r="K9" s="1214" t="str">
        <f>IF('Main Sheet'!M6=0,"",'Main Sheet'!M6)</f>
        <v/>
      </c>
      <c r="L9" s="1214"/>
      <c r="M9" s="1214"/>
      <c r="N9" s="1215"/>
      <c r="O9" s="1216" t="str">
        <f>IF('Main Sheet'!M6=0,"",'Main Sheet'!H6)</f>
        <v/>
      </c>
      <c r="P9" s="1217"/>
      <c r="Q9" s="1217"/>
      <c r="R9" s="1218"/>
      <c r="S9" s="151" t="s">
        <v>133</v>
      </c>
      <c r="T9" s="1213" t="str">
        <f>IF('Main Sheet'!J6=0,"",'Main Sheet'!J6)</f>
        <v/>
      </c>
      <c r="U9" s="1214"/>
      <c r="V9" s="1214"/>
      <c r="W9" s="1215"/>
      <c r="X9" s="1216" t="str">
        <f>IF('Main Sheet'!J6=0,"",'Main Sheet'!H6)</f>
        <v/>
      </c>
      <c r="Y9" s="1217"/>
      <c r="Z9" s="1217"/>
      <c r="AA9" s="1218"/>
      <c r="AB9" s="317"/>
      <c r="AC9" s="1219"/>
      <c r="AD9" s="1219"/>
      <c r="AE9" s="1219"/>
      <c r="AF9" s="1219"/>
      <c r="AG9" s="283"/>
      <c r="AH9" s="260"/>
      <c r="AI9" s="260"/>
      <c r="AJ9" s="260"/>
    </row>
    <row r="10" spans="1:36" ht="17.45" customHeight="1" x14ac:dyDescent="0.35">
      <c r="A10" s="27"/>
      <c r="B10" s="1220" t="str">
        <f>VLOOKUP('Main Sheet'!E6,'VANITY INFO'!A3:B1020,2,FALSE)</f>
        <v>36" CLASSIC- 2 DR 3 DW RS</v>
      </c>
      <c r="C10" s="1221"/>
      <c r="D10" s="1221"/>
      <c r="E10" s="1222"/>
      <c r="F10" s="169" t="str">
        <f>IF('Main Sheet'!F6=0,"",'Main Sheet'!G6)</f>
        <v>SHAKER</v>
      </c>
      <c r="G10" s="62"/>
      <c r="H10" s="1223"/>
      <c r="I10" s="1224"/>
      <c r="J10" s="47"/>
      <c r="K10" s="60" t="str">
        <f>IF('Main Sheet'!M6=0,"",'Main Sheet'!M3)</f>
        <v/>
      </c>
      <c r="L10" s="60"/>
      <c r="M10" s="60"/>
      <c r="N10" s="61"/>
      <c r="O10" s="1225" t="str">
        <f>IF('Main Sheet'!M6=0,"",'Main Sheet'!G6)</f>
        <v/>
      </c>
      <c r="P10" s="1226"/>
      <c r="Q10" s="1226"/>
      <c r="R10" s="1227"/>
      <c r="S10" s="47"/>
      <c r="T10" s="1220" t="str">
        <f>IF('Main Sheet'!J6=0,"",'Main Sheet'!J3)</f>
        <v/>
      </c>
      <c r="U10" s="1221"/>
      <c r="V10" s="1221"/>
      <c r="W10" s="1222"/>
      <c r="X10" s="1216" t="str">
        <f>IF('Main Sheet'!J6=0,"",'Main Sheet'!G6)</f>
        <v/>
      </c>
      <c r="Y10" s="1217"/>
      <c r="Z10" s="1217"/>
      <c r="AA10" s="1218"/>
      <c r="AB10" s="309"/>
      <c r="AC10" s="1219"/>
      <c r="AD10" s="1219"/>
      <c r="AE10" s="1219"/>
      <c r="AF10" s="1219"/>
      <c r="AG10" s="283"/>
      <c r="AH10" s="283"/>
      <c r="AI10" s="261"/>
      <c r="AJ10" s="269"/>
    </row>
    <row r="11" spans="1:36" s="22" customFormat="1" ht="17.45" customHeight="1" x14ac:dyDescent="0.35">
      <c r="A11" s="712"/>
      <c r="B11" s="1220"/>
      <c r="C11" s="1221"/>
      <c r="D11" s="1221"/>
      <c r="E11" s="1222"/>
      <c r="F11" s="713" t="str">
        <f>IF('Main Sheet'!F6=0,"",'Main Sheet'!I6)</f>
        <v>AHM 50</v>
      </c>
      <c r="G11" s="714"/>
      <c r="H11" s="714"/>
      <c r="I11" s="715"/>
      <c r="J11" s="716"/>
      <c r="K11" s="717"/>
      <c r="L11" s="717"/>
      <c r="M11" s="717"/>
      <c r="N11" s="718"/>
      <c r="O11" s="1228" t="str">
        <f>IF('Main Sheet'!M6=0,"",'Main Sheet'!I6)</f>
        <v/>
      </c>
      <c r="P11" s="1229"/>
      <c r="Q11" s="1229"/>
      <c r="R11" s="1230"/>
      <c r="S11" s="716"/>
      <c r="T11" s="1220"/>
      <c r="U11" s="1221"/>
      <c r="V11" s="1221"/>
      <c r="W11" s="1222"/>
      <c r="X11" s="1231" t="str">
        <f>IF('Main Sheet'!J6=0,"",'Main Sheet'!I6)</f>
        <v/>
      </c>
      <c r="Y11" s="1232"/>
      <c r="Z11" s="1232"/>
      <c r="AA11" s="1233"/>
      <c r="AB11" s="719"/>
      <c r="AC11" s="720"/>
      <c r="AD11" s="1234"/>
      <c r="AE11" s="1234"/>
      <c r="AF11" s="717"/>
      <c r="AG11" s="721"/>
      <c r="AH11" s="721"/>
      <c r="AI11" s="722"/>
      <c r="AJ11" s="714"/>
    </row>
    <row r="12" spans="1:36" ht="18.75" customHeight="1" x14ac:dyDescent="0.35">
      <c r="A12" s="47"/>
      <c r="B12" s="1220"/>
      <c r="C12" s="1221"/>
      <c r="D12" s="1221"/>
      <c r="E12" s="1222"/>
      <c r="F12" s="693" t="str">
        <f>IF('Main Sheet'!F6=0,"",'Main Sheet'!L6)</f>
        <v>DR-H7340CH</v>
      </c>
      <c r="G12" s="1235" t="str">
        <f>IF('Main Sheet'!L7=0,"",'Main Sheet'!L7)</f>
        <v>DW-K832CH</v>
      </c>
      <c r="H12" s="1235"/>
      <c r="I12" s="63"/>
      <c r="J12" s="47"/>
      <c r="K12" s="60"/>
      <c r="L12" s="60"/>
      <c r="M12" s="60"/>
      <c r="N12" s="61"/>
      <c r="O12" s="1236"/>
      <c r="P12" s="1236"/>
      <c r="Q12" s="1236"/>
      <c r="R12" s="1237"/>
      <c r="S12" s="47"/>
      <c r="T12" s="1220" t="e">
        <f>VLOOKUP('Main Sheet'!J8,'VANITY INFO'!R1:S211,2,FALSE)</f>
        <v>#N/A</v>
      </c>
      <c r="U12" s="1221"/>
      <c r="V12" s="1221"/>
      <c r="W12" s="1222"/>
      <c r="X12" s="1236"/>
      <c r="Y12" s="1236"/>
      <c r="Z12" s="1236"/>
      <c r="AA12" s="1237"/>
      <c r="AB12" s="312"/>
      <c r="AC12" s="60"/>
      <c r="AD12" s="1238"/>
      <c r="AE12" s="1238"/>
      <c r="AF12" s="1238"/>
      <c r="AG12" s="283"/>
      <c r="AH12" s="260"/>
      <c r="AI12" s="260"/>
      <c r="AJ12" s="62"/>
    </row>
    <row r="13" spans="1:36" ht="23.25" x14ac:dyDescent="0.35">
      <c r="A13" s="395" t="str">
        <f>IF('Main Sheet'!K8=0,"",'Main Sheet'!K8)</f>
        <v>(1)</v>
      </c>
      <c r="B13" s="1239" t="str">
        <f>IF('Main Sheet'!K6=0,"",'Main Sheet'!K6)</f>
        <v>1/2 X 33 1/2</v>
      </c>
      <c r="C13" s="1240"/>
      <c r="D13" s="1240"/>
      <c r="E13" s="1241"/>
      <c r="F13" s="169" t="str">
        <f>IF('Main Sheet'!K6=0,"",'Main Sheet'!K3)</f>
        <v>FILLER</v>
      </c>
      <c r="G13" s="62"/>
      <c r="H13" s="62"/>
      <c r="I13" s="63"/>
      <c r="J13" s="48"/>
      <c r="K13" s="1242"/>
      <c r="L13" s="1242"/>
      <c r="M13" s="1242"/>
      <c r="N13" s="1243"/>
      <c r="O13" s="1236"/>
      <c r="P13" s="1236"/>
      <c r="Q13" s="1236"/>
      <c r="R13" s="1237"/>
      <c r="S13" s="48"/>
      <c r="T13" s="1220"/>
      <c r="U13" s="1221"/>
      <c r="V13" s="1221"/>
      <c r="W13" s="1222"/>
      <c r="X13" s="1236"/>
      <c r="Y13" s="1236"/>
      <c r="Z13" s="1236"/>
      <c r="AA13" s="1237"/>
      <c r="AB13" s="318"/>
      <c r="AC13" s="265"/>
      <c r="AD13" s="266"/>
      <c r="AE13" s="266"/>
      <c r="AF13" s="266"/>
      <c r="AG13" s="283"/>
      <c r="AH13" s="260"/>
      <c r="AI13" s="260"/>
      <c r="AJ13" s="62"/>
    </row>
    <row r="14" spans="1:36" s="26" customFormat="1" ht="19.5" customHeight="1" x14ac:dyDescent="0.3">
      <c r="B14" s="149" t="str">
        <f>IF('Main Sheet'!N6=0,"",'Main Sheet'!N6)</f>
        <v/>
      </c>
      <c r="C14" s="147"/>
      <c r="D14" s="147"/>
      <c r="E14" s="34"/>
      <c r="F14" s="168"/>
      <c r="G14" s="147"/>
      <c r="H14" s="147"/>
      <c r="I14" s="34"/>
      <c r="J14" s="35"/>
      <c r="N14" s="34"/>
      <c r="R14" s="34"/>
      <c r="S14" s="35"/>
      <c r="T14" s="147"/>
      <c r="U14" s="147"/>
      <c r="V14" s="147"/>
      <c r="W14" s="34"/>
      <c r="X14" s="147"/>
      <c r="Y14" s="147"/>
      <c r="Z14" s="147"/>
      <c r="AA14" s="34"/>
      <c r="AB14" s="147"/>
      <c r="AC14" s="265"/>
      <c r="AD14" s="265"/>
      <c r="AE14" s="265"/>
      <c r="AF14" s="265"/>
      <c r="AG14" s="18"/>
      <c r="AH14" s="147"/>
      <c r="AI14" s="147"/>
      <c r="AJ14" s="147"/>
    </row>
    <row r="15" spans="1:36" s="26" customFormat="1" ht="19.5" customHeight="1" x14ac:dyDescent="0.3">
      <c r="A15" s="30"/>
      <c r="B15" s="33"/>
      <c r="C15" s="31"/>
      <c r="D15" s="31"/>
      <c r="E15" s="32"/>
      <c r="F15" s="161"/>
      <c r="G15" s="31"/>
      <c r="H15" s="31"/>
      <c r="I15" s="32"/>
      <c r="J15" s="36"/>
      <c r="K15" s="31"/>
      <c r="L15" s="31"/>
      <c r="M15" s="31"/>
      <c r="N15" s="32"/>
      <c r="O15" s="31"/>
      <c r="P15" s="31"/>
      <c r="Q15" s="31"/>
      <c r="R15" s="32"/>
      <c r="S15" s="36"/>
      <c r="T15" s="33"/>
      <c r="U15" s="31"/>
      <c r="V15" s="31"/>
      <c r="W15" s="32"/>
      <c r="X15" s="31"/>
      <c r="Y15" s="31"/>
      <c r="Z15" s="31"/>
      <c r="AA15" s="32"/>
      <c r="AB15" s="303"/>
      <c r="AC15" s="311"/>
      <c r="AD15" s="311"/>
      <c r="AE15" s="311"/>
      <c r="AF15" s="311"/>
      <c r="AG15" s="310"/>
      <c r="AH15" s="311"/>
      <c r="AI15" s="311"/>
      <c r="AJ15" s="311"/>
    </row>
    <row r="16" spans="1:36" s="77" customFormat="1" ht="8.25" customHeight="1" x14ac:dyDescent="0.25">
      <c r="F16" s="153"/>
      <c r="I16" s="162"/>
      <c r="AB16" s="319"/>
      <c r="AC16" s="319"/>
      <c r="AD16" s="319"/>
      <c r="AE16" s="319"/>
      <c r="AF16" s="319"/>
      <c r="AG16" s="319"/>
      <c r="AH16" s="319"/>
      <c r="AI16" s="319"/>
      <c r="AJ16" s="319"/>
    </row>
    <row r="17" spans="1:36" ht="18.75" customHeight="1" x14ac:dyDescent="0.25">
      <c r="A17" s="18"/>
      <c r="B17" s="18"/>
      <c r="C17" s="18"/>
      <c r="D17" s="28"/>
      <c r="E17" s="28"/>
      <c r="F17" s="154"/>
      <c r="G17" s="29"/>
      <c r="H17" s="29"/>
      <c r="I17" s="29"/>
      <c r="J17" s="18"/>
      <c r="K17" s="18"/>
      <c r="L17" s="18"/>
      <c r="M17" s="28"/>
      <c r="N17" s="28"/>
      <c r="O17" s="28"/>
      <c r="P17" s="29"/>
      <c r="Q17" s="29"/>
      <c r="R17" s="29"/>
      <c r="S17" s="18"/>
      <c r="T17" s="18"/>
      <c r="U17" s="18"/>
      <c r="V17" s="28"/>
      <c r="W17" s="28"/>
      <c r="X17" s="28"/>
      <c r="Y17" s="29"/>
      <c r="Z17" s="29"/>
      <c r="AA17" s="29"/>
      <c r="AB17" s="1"/>
      <c r="AC17" s="1"/>
      <c r="AD17" s="1"/>
      <c r="AE17" s="1"/>
      <c r="AF17" s="1"/>
      <c r="AG17" s="1"/>
      <c r="AH17" s="1"/>
      <c r="AI17" s="1"/>
      <c r="AJ17" s="1"/>
    </row>
    <row r="18" spans="1:36" ht="35.25" customHeight="1" x14ac:dyDescent="0.25">
      <c r="A18" s="1123"/>
      <c r="B18" s="1124"/>
      <c r="C18" s="1125"/>
      <c r="D18" s="1132" t="s">
        <v>890</v>
      </c>
      <c r="E18" s="1133"/>
      <c r="F18" s="1134"/>
      <c r="G18" s="23" t="s">
        <v>1125</v>
      </c>
      <c r="H18" s="1138" t="str">
        <f>IF('Main Sheet'!F9=0,"",'Main Sheet'!C9)</f>
        <v>5676.1-3</v>
      </c>
      <c r="I18" s="1139"/>
      <c r="J18" s="1140"/>
      <c r="K18" s="1141"/>
      <c r="L18" s="1142"/>
      <c r="M18" s="1132" t="s">
        <v>890</v>
      </c>
      <c r="N18" s="1133"/>
      <c r="O18" s="1133"/>
      <c r="P18" s="23" t="s">
        <v>1125</v>
      </c>
      <c r="Q18" s="1149" t="str">
        <f>IF('Main Sheet'!M9=0,"",'Main Sheet'!C9)</f>
        <v/>
      </c>
      <c r="R18" s="1150"/>
      <c r="S18" s="1140"/>
      <c r="T18" s="1141"/>
      <c r="U18" s="1142"/>
      <c r="V18" s="1190" t="s">
        <v>890</v>
      </c>
      <c r="W18" s="1191"/>
      <c r="X18" s="816"/>
      <c r="Y18" s="23" t="s">
        <v>1125</v>
      </c>
      <c r="Z18" s="1149" t="str">
        <f>IF('Main Sheet'!J9=0,"",'Main Sheet'!C9)</f>
        <v/>
      </c>
      <c r="AA18" s="1150"/>
      <c r="AB18" s="1144"/>
      <c r="AC18" s="1144"/>
      <c r="AD18" s="1144"/>
      <c r="AE18" s="1193"/>
      <c r="AF18" s="1193"/>
      <c r="AG18" s="1193"/>
      <c r="AH18" s="313"/>
      <c r="AI18" s="1195"/>
      <c r="AJ18" s="1195"/>
    </row>
    <row r="19" spans="1:36" ht="35.25" customHeight="1" x14ac:dyDescent="0.25">
      <c r="A19" s="1126"/>
      <c r="B19" s="1127"/>
      <c r="C19" s="1128"/>
      <c r="D19" s="1135"/>
      <c r="E19" s="1136"/>
      <c r="F19" s="1137"/>
      <c r="G19" s="23" t="s">
        <v>122</v>
      </c>
      <c r="H19" s="1244">
        <f>IF('Main Sheet'!F9=0,"",'Main Sheet'!B11)</f>
        <v>3723</v>
      </c>
      <c r="I19" s="1245"/>
      <c r="J19" s="1143"/>
      <c r="K19" s="1144"/>
      <c r="L19" s="1145"/>
      <c r="M19" s="1135"/>
      <c r="N19" s="1136"/>
      <c r="O19" s="1136"/>
      <c r="P19" s="23" t="s">
        <v>122</v>
      </c>
      <c r="Q19" s="1153" t="str">
        <f>IF('Main Sheet'!M9=0,"",'Main Sheet'!B11)</f>
        <v/>
      </c>
      <c r="R19" s="1154"/>
      <c r="S19" s="1143"/>
      <c r="T19" s="1144"/>
      <c r="U19" s="1145"/>
      <c r="V19" s="1192"/>
      <c r="W19" s="1193"/>
      <c r="X19" s="1194"/>
      <c r="Y19" s="23" t="s">
        <v>122</v>
      </c>
      <c r="Z19" s="1153" t="str">
        <f>IF('Main Sheet'!J9=0,"",'Main Sheet'!B11)</f>
        <v/>
      </c>
      <c r="AA19" s="1154"/>
      <c r="AB19" s="1144"/>
      <c r="AC19" s="1144"/>
      <c r="AD19" s="1144"/>
      <c r="AE19" s="1193"/>
      <c r="AF19" s="1193"/>
      <c r="AG19" s="1193"/>
      <c r="AH19" s="313"/>
      <c r="AI19" s="1196"/>
      <c r="AJ19" s="1196"/>
    </row>
    <row r="20" spans="1:36" ht="17.45" customHeight="1" x14ac:dyDescent="0.25">
      <c r="A20" s="1126"/>
      <c r="B20" s="1127"/>
      <c r="C20" s="1128"/>
      <c r="D20" s="1135"/>
      <c r="E20" s="1136"/>
      <c r="F20" s="1137"/>
      <c r="G20" s="25" t="s">
        <v>108</v>
      </c>
      <c r="H20" s="1246">
        <f>IF('Main Sheet'!F9=0,"",'Main Sheet'!D9)</f>
        <v>44463</v>
      </c>
      <c r="I20" s="1247"/>
      <c r="J20" s="1143"/>
      <c r="K20" s="1144"/>
      <c r="L20" s="1145"/>
      <c r="M20" s="1135"/>
      <c r="N20" s="1136"/>
      <c r="O20" s="1136"/>
      <c r="P20" s="25" t="s">
        <v>108</v>
      </c>
      <c r="Q20" s="1157" t="str">
        <f>IF('Main Sheet'!M9=0,"",'Main Sheet'!D9)</f>
        <v/>
      </c>
      <c r="R20" s="1158"/>
      <c r="S20" s="1143"/>
      <c r="T20" s="1144"/>
      <c r="U20" s="1145"/>
      <c r="V20" s="1192"/>
      <c r="W20" s="1193"/>
      <c r="X20" s="1194"/>
      <c r="Y20" s="25" t="s">
        <v>108</v>
      </c>
      <c r="Z20" s="1248" t="str">
        <f>IF('Main Sheet'!J9=0,"",'Main Sheet'!D9)</f>
        <v/>
      </c>
      <c r="AA20" s="1249"/>
      <c r="AB20" s="1144"/>
      <c r="AC20" s="1144"/>
      <c r="AD20" s="1144"/>
      <c r="AE20" s="1193"/>
      <c r="AF20" s="1193"/>
      <c r="AG20" s="1193"/>
      <c r="AH20" s="314"/>
      <c r="AI20" s="1144"/>
      <c r="AJ20" s="1144"/>
    </row>
    <row r="21" spans="1:36" ht="22.5" customHeight="1" x14ac:dyDescent="0.3">
      <c r="A21" s="1129"/>
      <c r="B21" s="1130"/>
      <c r="C21" s="1131"/>
      <c r="D21" s="1256" t="s">
        <v>106</v>
      </c>
      <c r="E21" s="1257"/>
      <c r="F21" s="1258"/>
      <c r="G21" s="1170" t="str">
        <f>IF('Main Sheet'!F9=0,"",'Main Sheet'!H1)</f>
        <v>37-M</v>
      </c>
      <c r="H21" s="1259"/>
      <c r="I21" s="1260"/>
      <c r="J21" s="1146"/>
      <c r="K21" s="1147"/>
      <c r="L21" s="1148"/>
      <c r="M21" s="1168" t="s">
        <v>106</v>
      </c>
      <c r="N21" s="1169"/>
      <c r="O21" s="1169"/>
      <c r="P21" s="1181" t="str">
        <f>'Main Sheet'!H1</f>
        <v>37-M</v>
      </c>
      <c r="Q21" s="1182"/>
      <c r="R21" s="1183"/>
      <c r="S21" s="1146"/>
      <c r="T21" s="1147"/>
      <c r="U21" s="1148"/>
      <c r="V21" s="1118"/>
      <c r="W21" s="1119"/>
      <c r="X21" s="1119"/>
      <c r="Y21" s="1181" t="str">
        <f>'Main Sheet'!H1</f>
        <v>37-M</v>
      </c>
      <c r="Z21" s="1182"/>
      <c r="AA21" s="1183"/>
      <c r="AB21" s="1144"/>
      <c r="AC21" s="1144"/>
      <c r="AD21" s="1144"/>
      <c r="AE21" s="1159"/>
      <c r="AF21" s="1159"/>
      <c r="AG21" s="1159"/>
      <c r="AH21" s="315"/>
      <c r="AI21" s="1160"/>
      <c r="AJ21" s="1160"/>
    </row>
    <row r="22" spans="1:36" ht="15" customHeight="1" x14ac:dyDescent="0.6">
      <c r="A22" s="323"/>
      <c r="B22" s="324"/>
      <c r="C22" s="324"/>
      <c r="D22" s="324"/>
      <c r="E22" s="324"/>
      <c r="F22" s="324"/>
      <c r="G22" s="1261"/>
      <c r="H22" s="1262"/>
      <c r="I22" s="1263"/>
      <c r="J22" s="321"/>
      <c r="K22" s="320"/>
      <c r="L22" s="320"/>
      <c r="M22" s="320"/>
      <c r="N22" s="320"/>
      <c r="O22" s="398"/>
      <c r="P22" s="1184"/>
      <c r="Q22" s="1185"/>
      <c r="R22" s="1186"/>
      <c r="S22" s="321"/>
      <c r="T22" s="320"/>
      <c r="U22" s="320"/>
      <c r="V22" s="320"/>
      <c r="W22" s="320"/>
      <c r="X22" s="320"/>
      <c r="Y22" s="1184"/>
      <c r="Z22" s="1185"/>
      <c r="AA22" s="1186"/>
      <c r="AB22" s="18"/>
      <c r="AC22" s="18"/>
      <c r="AD22" s="18"/>
      <c r="AE22" s="18"/>
      <c r="AF22" s="18"/>
      <c r="AG22" s="18"/>
      <c r="AH22" s="18"/>
      <c r="AI22" s="18"/>
      <c r="AJ22" s="18"/>
    </row>
    <row r="23" spans="1:36" ht="23.25" customHeight="1" x14ac:dyDescent="0.25">
      <c r="A23" s="1267" t="s">
        <v>109</v>
      </c>
      <c r="B23" s="1268"/>
      <c r="C23" s="1268"/>
      <c r="D23" s="1268"/>
      <c r="E23" s="1269"/>
      <c r="F23" s="325"/>
      <c r="G23" s="1264"/>
      <c r="H23" s="1265"/>
      <c r="I23" s="1266"/>
      <c r="J23" s="1164" t="s">
        <v>109</v>
      </c>
      <c r="K23" s="1165"/>
      <c r="L23" s="1165"/>
      <c r="M23" s="1165"/>
      <c r="N23" s="1165"/>
      <c r="O23" s="397"/>
      <c r="P23" s="1187"/>
      <c r="Q23" s="1188"/>
      <c r="R23" s="1189"/>
      <c r="S23" s="1164"/>
      <c r="T23" s="1165"/>
      <c r="U23" s="1165"/>
      <c r="V23" s="1165"/>
      <c r="W23" s="1165"/>
      <c r="X23" s="399"/>
      <c r="Y23" s="1187"/>
      <c r="Z23" s="1188"/>
      <c r="AA23" s="1189"/>
      <c r="AB23" s="1166"/>
      <c r="AC23" s="1166"/>
      <c r="AD23" s="1166"/>
      <c r="AE23" s="1166"/>
      <c r="AF23" s="1166"/>
      <c r="AG23" s="1167"/>
      <c r="AH23" s="1167"/>
      <c r="AI23" s="1167"/>
      <c r="AJ23" s="1167"/>
    </row>
    <row r="24" spans="1:36" ht="40.5" customHeight="1" x14ac:dyDescent="0.25">
      <c r="A24" s="1250" t="str">
        <f>IF('Main Sheet'!F9=0,"",'Main Sheet'!A9)</f>
        <v xml:space="preserve">VATERO INC </v>
      </c>
      <c r="B24" s="1251"/>
      <c r="C24" s="1251"/>
      <c r="D24" s="1251"/>
      <c r="E24" s="1251"/>
      <c r="F24" s="1251"/>
      <c r="G24" s="1251"/>
      <c r="H24" s="1251"/>
      <c r="I24" s="1252"/>
      <c r="J24" s="1202" t="str">
        <f>IF('Main Sheet'!M9=0,"",'Main Sheet'!A9)</f>
        <v/>
      </c>
      <c r="K24" s="1203"/>
      <c r="L24" s="1203"/>
      <c r="M24" s="1203"/>
      <c r="N24" s="1203"/>
      <c r="O24" s="1203"/>
      <c r="P24" s="1203"/>
      <c r="Q24" s="1203"/>
      <c r="R24" s="1203"/>
      <c r="S24" s="1253" t="str">
        <f>IF('Main Sheet'!J9=0,"",'Main Sheet'!A9)</f>
        <v/>
      </c>
      <c r="T24" s="1254"/>
      <c r="U24" s="1254"/>
      <c r="V24" s="1254"/>
      <c r="W24" s="1254"/>
      <c r="X24" s="1254"/>
      <c r="Y24" s="1254"/>
      <c r="Z24" s="1254"/>
      <c r="AA24" s="1255"/>
      <c r="AB24" s="1205"/>
      <c r="AC24" s="1205"/>
      <c r="AD24" s="1205"/>
      <c r="AE24" s="1205"/>
      <c r="AF24" s="1205"/>
      <c r="AG24" s="1205"/>
      <c r="AH24" s="1205"/>
      <c r="AI24" s="1205"/>
      <c r="AJ24" s="1205"/>
    </row>
    <row r="25" spans="1:36" ht="30" customHeight="1" x14ac:dyDescent="0.25">
      <c r="A25" s="24" t="s">
        <v>110</v>
      </c>
      <c r="B25" s="1210" t="s">
        <v>111</v>
      </c>
      <c r="C25" s="1206"/>
      <c r="D25" s="1206"/>
      <c r="E25" s="1207"/>
      <c r="F25" s="1270" t="s">
        <v>112</v>
      </c>
      <c r="G25" s="1271"/>
      <c r="H25" s="1271"/>
      <c r="I25" s="1272"/>
      <c r="J25" s="24" t="s">
        <v>110</v>
      </c>
      <c r="K25" s="1210" t="s">
        <v>111</v>
      </c>
      <c r="L25" s="1206"/>
      <c r="M25" s="1206"/>
      <c r="N25" s="1207"/>
      <c r="O25" s="1206" t="s">
        <v>112</v>
      </c>
      <c r="P25" s="1206"/>
      <c r="Q25" s="1206"/>
      <c r="R25" s="1207"/>
      <c r="S25" s="24"/>
      <c r="T25" s="1210"/>
      <c r="U25" s="1206"/>
      <c r="V25" s="1206"/>
      <c r="W25" s="1207"/>
      <c r="X25" s="1206"/>
      <c r="Y25" s="1206"/>
      <c r="Z25" s="1206"/>
      <c r="AA25" s="1207"/>
      <c r="AB25" s="316"/>
      <c r="AC25" s="1211"/>
      <c r="AD25" s="1211"/>
      <c r="AE25" s="1211"/>
      <c r="AF25" s="1211"/>
      <c r="AG25" s="1212"/>
      <c r="AH25" s="1212"/>
      <c r="AI25" s="1212"/>
      <c r="AJ25" s="1212"/>
    </row>
    <row r="26" spans="1:36" ht="19.5" customHeight="1" x14ac:dyDescent="0.35">
      <c r="A26" s="37" t="s">
        <v>255</v>
      </c>
      <c r="B26" s="1213" t="str">
        <f>IF('Main Sheet'!F9=0,"",'Main Sheet'!F9)</f>
        <v xml:space="preserve">30X21X33 1/2- 2 DR </v>
      </c>
      <c r="C26" s="1214"/>
      <c r="D26" s="1214"/>
      <c r="E26" s="1215"/>
      <c r="F26" s="152" t="str">
        <f>IF('Main Sheet'!F9=0,"",'Main Sheet'!H9)</f>
        <v>MDF</v>
      </c>
      <c r="G26" s="148"/>
      <c r="H26" s="148"/>
      <c r="I26" s="150"/>
      <c r="J26" s="151" t="str">
        <f>IF('Main Sheet'!M9=0,"",'Main Sheet'!M11)</f>
        <v/>
      </c>
      <c r="K26" s="1213" t="str">
        <f>IF('Main Sheet'!M9=0,"",'Main Sheet'!M9)</f>
        <v/>
      </c>
      <c r="L26" s="1214"/>
      <c r="M26" s="1214"/>
      <c r="N26" s="1215"/>
      <c r="O26" s="1216" t="str">
        <f>IF('Main Sheet'!M9=0,"",'Main Sheet'!H9)</f>
        <v/>
      </c>
      <c r="P26" s="1217"/>
      <c r="Q26" s="1217"/>
      <c r="R26" s="1218"/>
      <c r="S26" s="37" t="s">
        <v>133</v>
      </c>
      <c r="T26" s="1213" t="str">
        <f>IF('Main Sheet'!J9=0,"",'Main Sheet'!J9)</f>
        <v/>
      </c>
      <c r="U26" s="1214"/>
      <c r="V26" s="1214"/>
      <c r="W26" s="1215"/>
      <c r="X26" s="1216" t="str">
        <f>IF('Main Sheet'!J9=0,"",'Main Sheet'!H9)</f>
        <v/>
      </c>
      <c r="Y26" s="1217"/>
      <c r="Z26" s="1217"/>
      <c r="AA26" s="1218"/>
      <c r="AB26" s="317"/>
      <c r="AC26" s="1219"/>
      <c r="AD26" s="1219"/>
      <c r="AE26" s="1219"/>
      <c r="AF26" s="1219"/>
      <c r="AG26" s="283"/>
      <c r="AH26" s="260"/>
      <c r="AI26" s="260"/>
      <c r="AJ26" s="260"/>
    </row>
    <row r="27" spans="1:36" ht="17.45" customHeight="1" x14ac:dyDescent="0.35">
      <c r="A27" s="27"/>
      <c r="B27" s="1220" t="str">
        <f>VLOOKUP('Main Sheet'!E9,'VANITY INFO'!A3:B737,2,FALSE)</f>
        <v xml:space="preserve">30"CLASSIC- 2 DR </v>
      </c>
      <c r="C27" s="1221"/>
      <c r="D27" s="1221"/>
      <c r="E27" s="1222"/>
      <c r="F27" s="152" t="str">
        <f>IF('Main Sheet'!F9=0,"",'Main Sheet'!G9)</f>
        <v xml:space="preserve">VISTA FLAT </v>
      </c>
      <c r="G27" s="62"/>
      <c r="H27" s="1223"/>
      <c r="I27" s="1224"/>
      <c r="J27" s="47"/>
      <c r="K27" s="1220" t="str">
        <f>IF('Main Sheet'!M9=0,"",'Main Sheet'!M3)</f>
        <v/>
      </c>
      <c r="L27" s="1221"/>
      <c r="M27" s="1221"/>
      <c r="N27" s="1222"/>
      <c r="O27" s="1275" t="str">
        <f>IF('Main Sheet'!M9=0,"",'Main Sheet'!G9)</f>
        <v/>
      </c>
      <c r="P27" s="1276"/>
      <c r="Q27" s="1276"/>
      <c r="R27" s="1277"/>
      <c r="S27" s="27"/>
      <c r="T27" s="1220" t="str">
        <f>IF('Main Sheet'!J9=0,"",'Main Sheet'!J3)</f>
        <v/>
      </c>
      <c r="U27" s="1221"/>
      <c r="V27" s="1221"/>
      <c r="W27" s="1222"/>
      <c r="X27" s="1216" t="str">
        <f>IF('Main Sheet'!J9=0,"",'Main Sheet'!G9)</f>
        <v/>
      </c>
      <c r="Y27" s="1217"/>
      <c r="Z27" s="1217"/>
      <c r="AA27" s="1218"/>
      <c r="AB27" s="309"/>
      <c r="AC27" s="1273"/>
      <c r="AD27" s="1273"/>
      <c r="AE27" s="1273"/>
      <c r="AF27" s="1273"/>
      <c r="AG27" s="283"/>
      <c r="AH27" s="260"/>
      <c r="AI27" s="261"/>
      <c r="AJ27" s="269"/>
    </row>
    <row r="28" spans="1:36" ht="17.45" customHeight="1" x14ac:dyDescent="0.35">
      <c r="A28" s="27"/>
      <c r="B28" s="1220"/>
      <c r="C28" s="1221"/>
      <c r="D28" s="1221"/>
      <c r="E28" s="1222"/>
      <c r="F28" s="152" t="str">
        <f>IF('Main Sheet'!F9=0,"",'Main Sheet'!I9)</f>
        <v>AHM 25</v>
      </c>
      <c r="G28" s="62"/>
      <c r="H28" s="62"/>
      <c r="I28" s="63"/>
      <c r="J28" s="47"/>
      <c r="K28" s="1220"/>
      <c r="L28" s="1221"/>
      <c r="M28" s="1221"/>
      <c r="N28" s="1222"/>
      <c r="O28" s="1225" t="str">
        <f>IF('Main Sheet'!M9=0,"",'Main Sheet'!I9)</f>
        <v/>
      </c>
      <c r="P28" s="1226"/>
      <c r="Q28" s="1226"/>
      <c r="R28" s="1227"/>
      <c r="S28" s="27"/>
      <c r="T28" s="1220"/>
      <c r="U28" s="1221"/>
      <c r="V28" s="1221"/>
      <c r="W28" s="1222"/>
      <c r="X28" s="1216" t="str">
        <f>IF('Main Sheet'!J9=0,"",'Main Sheet'!I9)</f>
        <v/>
      </c>
      <c r="Y28" s="1217"/>
      <c r="Z28" s="1217"/>
      <c r="AA28" s="1218"/>
      <c r="AB28" s="309"/>
      <c r="AC28" s="263"/>
      <c r="AD28" s="1274"/>
      <c r="AE28" s="1274"/>
      <c r="AF28" s="60"/>
      <c r="AG28" s="283"/>
      <c r="AH28" s="260"/>
      <c r="AI28" s="260"/>
      <c r="AJ28" s="62"/>
    </row>
    <row r="29" spans="1:36" ht="18.75" customHeight="1" x14ac:dyDescent="0.35">
      <c r="A29" s="47"/>
      <c r="B29" s="1220"/>
      <c r="C29" s="1221"/>
      <c r="D29" s="1221"/>
      <c r="E29" s="1222"/>
      <c r="F29" s="694" t="str">
        <f>IF('Main Sheet'!F9=0,"",'Main Sheet'!L9)</f>
        <v>DR-H7470BK</v>
      </c>
      <c r="G29" s="1235" t="str">
        <f>IF('Main Sheet'!L10=0,"",'Main Sheet'!L10)</f>
        <v/>
      </c>
      <c r="H29" s="1235"/>
      <c r="I29" s="63"/>
      <c r="J29" s="47"/>
      <c r="K29" s="60"/>
      <c r="L29" s="60"/>
      <c r="M29" s="60"/>
      <c r="N29" s="61"/>
      <c r="O29" s="62"/>
      <c r="P29" s="62"/>
      <c r="Q29" s="62"/>
      <c r="R29" s="63"/>
      <c r="S29" s="47"/>
      <c r="T29" s="1220" t="e">
        <f>VLOOKUP('Main Sheet'!J11,'VANITY INFO'!R1:S228,2,FALSE)</f>
        <v>#N/A</v>
      </c>
      <c r="U29" s="1221"/>
      <c r="V29" s="1221"/>
      <c r="W29" s="1222"/>
      <c r="X29" s="62"/>
      <c r="Y29" s="62"/>
      <c r="Z29" s="62"/>
      <c r="AA29" s="63"/>
      <c r="AB29" s="1"/>
      <c r="AC29" s="60"/>
      <c r="AD29" s="60"/>
      <c r="AE29" s="60"/>
      <c r="AF29" s="60"/>
      <c r="AG29" s="283"/>
      <c r="AH29" s="260"/>
      <c r="AI29" s="260"/>
      <c r="AJ29" s="62"/>
    </row>
    <row r="30" spans="1:36" ht="23.25" x14ac:dyDescent="0.35">
      <c r="A30" s="395" t="str">
        <f>IF('Main Sheet'!K11=0,"",'Main Sheet'!K11)</f>
        <v>(1)</v>
      </c>
      <c r="B30" s="1239" t="str">
        <f>IF('Main Sheet'!F9=0,"",'Main Sheet'!K9)</f>
        <v>1/2 X 33 1/2</v>
      </c>
      <c r="C30" s="1240"/>
      <c r="D30" s="1240"/>
      <c r="E30" s="1241"/>
      <c r="F30" s="152" t="str">
        <f>IF('Main Sheet'!F9=0,"",'Main Sheet'!K3)</f>
        <v>FILLER</v>
      </c>
      <c r="G30" s="62"/>
      <c r="H30" s="62"/>
      <c r="I30" s="63"/>
      <c r="J30" s="38"/>
      <c r="K30" s="1242"/>
      <c r="L30" s="1242"/>
      <c r="M30" s="1242"/>
      <c r="N30" s="1243"/>
      <c r="O30" s="1236"/>
      <c r="P30" s="1236"/>
      <c r="Q30" s="1236"/>
      <c r="R30" s="1237"/>
      <c r="S30" s="38"/>
      <c r="T30" s="1220"/>
      <c r="U30" s="1221"/>
      <c r="V30" s="1221"/>
      <c r="W30" s="1222"/>
      <c r="X30" s="1278"/>
      <c r="Y30" s="1236"/>
      <c r="Z30" s="1236"/>
      <c r="AA30" s="1237"/>
      <c r="AB30" s="303"/>
      <c r="AC30" s="1279"/>
      <c r="AD30" s="1279"/>
      <c r="AE30" s="1279"/>
      <c r="AF30" s="1279"/>
      <c r="AG30" s="283"/>
      <c r="AH30" s="260"/>
      <c r="AI30" s="260"/>
      <c r="AJ30" s="62"/>
    </row>
    <row r="31" spans="1:36" s="26" customFormat="1" ht="19.5" customHeight="1" x14ac:dyDescent="0.3">
      <c r="A31" s="35"/>
      <c r="B31" s="26" t="str">
        <f>IF('Main Sheet'!N9=0,"",'Main Sheet'!N9)</f>
        <v/>
      </c>
      <c r="E31" s="34"/>
      <c r="F31" s="155"/>
      <c r="I31" s="34"/>
      <c r="J31" s="35"/>
      <c r="N31" s="34"/>
      <c r="R31" s="34"/>
      <c r="S31" s="35"/>
      <c r="W31" s="34"/>
      <c r="AA31" s="34"/>
      <c r="AB31" s="147"/>
      <c r="AC31" s="1279"/>
      <c r="AD31" s="1279"/>
      <c r="AE31" s="1279"/>
      <c r="AF31" s="1279"/>
      <c r="AG31" s="18"/>
      <c r="AH31" s="147"/>
      <c r="AI31" s="147"/>
      <c r="AJ31" s="147"/>
    </row>
    <row r="32" spans="1:36" s="26" customFormat="1" ht="19.5" customHeight="1" x14ac:dyDescent="0.3">
      <c r="A32" s="36"/>
      <c r="B32" s="33"/>
      <c r="C32" s="31"/>
      <c r="D32" s="31"/>
      <c r="E32" s="32"/>
      <c r="F32" s="156"/>
      <c r="G32" s="31"/>
      <c r="H32" s="31"/>
      <c r="I32" s="32"/>
      <c r="J32" s="36"/>
      <c r="K32" s="33"/>
      <c r="L32" s="31"/>
      <c r="M32" s="31"/>
      <c r="N32" s="32"/>
      <c r="O32" s="31"/>
      <c r="P32" s="31"/>
      <c r="Q32" s="31"/>
      <c r="R32" s="32"/>
      <c r="S32" s="36"/>
      <c r="T32" s="33"/>
      <c r="U32" s="31"/>
      <c r="V32" s="31"/>
      <c r="W32" s="32"/>
      <c r="X32" s="31"/>
      <c r="Y32" s="31"/>
      <c r="Z32" s="31"/>
      <c r="AA32" s="32"/>
      <c r="AB32" s="303"/>
      <c r="AC32" s="311"/>
      <c r="AD32" s="311"/>
      <c r="AE32" s="311"/>
      <c r="AF32" s="311"/>
      <c r="AG32" s="310"/>
      <c r="AH32" s="311"/>
      <c r="AI32" s="311"/>
      <c r="AJ32" s="311"/>
    </row>
    <row r="33" spans="1:27" ht="35.25" customHeight="1" x14ac:dyDescent="0.25">
      <c r="A33" s="1140"/>
      <c r="B33" s="1141"/>
      <c r="C33" s="1142"/>
      <c r="D33" s="1132" t="s">
        <v>890</v>
      </c>
      <c r="E33" s="1133"/>
      <c r="F33" s="1134"/>
      <c r="G33" s="23" t="s">
        <v>1125</v>
      </c>
      <c r="H33" s="1149" t="str">
        <f>IF('Main Sheet'!F12=0,"",'Main Sheet'!C12)</f>
        <v>5676.2-3</v>
      </c>
      <c r="I33" s="1150"/>
      <c r="J33" s="1140"/>
      <c r="K33" s="1141"/>
      <c r="L33" s="1142"/>
      <c r="M33" s="1132" t="s">
        <v>890</v>
      </c>
      <c r="N33" s="1133"/>
      <c r="O33" s="1134"/>
      <c r="P33" s="23" t="s">
        <v>1125</v>
      </c>
      <c r="Q33" s="1149" t="str">
        <f>IF('Main Sheet'!M12=0,"",'Main Sheet'!C12)</f>
        <v/>
      </c>
      <c r="R33" s="1150"/>
      <c r="S33" s="1140"/>
      <c r="T33" s="1141"/>
      <c r="U33" s="1142"/>
      <c r="V33" s="1190" t="s">
        <v>890</v>
      </c>
      <c r="W33" s="1191"/>
      <c r="X33" s="816"/>
      <c r="Y33" s="23" t="s">
        <v>1125</v>
      </c>
      <c r="Z33" s="1149" t="str">
        <f>IF('Main Sheet'!J12=0,"",'Main Sheet'!C12)</f>
        <v/>
      </c>
      <c r="AA33" s="1150"/>
    </row>
    <row r="34" spans="1:27" ht="35.25" customHeight="1" x14ac:dyDescent="0.25">
      <c r="A34" s="1143"/>
      <c r="B34" s="1144"/>
      <c r="C34" s="1145"/>
      <c r="D34" s="1135"/>
      <c r="E34" s="1136"/>
      <c r="F34" s="1137"/>
      <c r="G34" s="23" t="s">
        <v>122</v>
      </c>
      <c r="H34" s="1153">
        <f>IF('Main Sheet'!F12=0,"",'Main Sheet'!B14)</f>
        <v>3723</v>
      </c>
      <c r="I34" s="1154"/>
      <c r="J34" s="1143"/>
      <c r="K34" s="1144"/>
      <c r="L34" s="1145"/>
      <c r="M34" s="1135"/>
      <c r="N34" s="1136"/>
      <c r="O34" s="1137"/>
      <c r="P34" s="23" t="s">
        <v>122</v>
      </c>
      <c r="Q34" s="1280" t="str">
        <f>IF('Main Sheet'!M12=0,"",'Main Sheet'!B14)</f>
        <v/>
      </c>
      <c r="R34" s="1281"/>
      <c r="S34" s="1143"/>
      <c r="T34" s="1144"/>
      <c r="U34" s="1145"/>
      <c r="V34" s="1192"/>
      <c r="W34" s="1193"/>
      <c r="X34" s="1194"/>
      <c r="Y34" s="23" t="s">
        <v>122</v>
      </c>
      <c r="Z34" s="1280" t="str">
        <f>IF('Main Sheet'!J12=0,"",'Main Sheet'!B14)</f>
        <v/>
      </c>
      <c r="AA34" s="1281"/>
    </row>
    <row r="35" spans="1:27" ht="17.45" customHeight="1" x14ac:dyDescent="0.25">
      <c r="A35" s="1143"/>
      <c r="B35" s="1144"/>
      <c r="C35" s="1145"/>
      <c r="D35" s="1135"/>
      <c r="E35" s="1136"/>
      <c r="F35" s="1137"/>
      <c r="G35" s="25" t="s">
        <v>108</v>
      </c>
      <c r="H35" s="1157">
        <f>IF('Main Sheet'!F12=0,"",'Main Sheet'!D12)</f>
        <v>44463</v>
      </c>
      <c r="I35" s="1158"/>
      <c r="J35" s="1143"/>
      <c r="K35" s="1144"/>
      <c r="L35" s="1145"/>
      <c r="M35" s="1135"/>
      <c r="N35" s="1136"/>
      <c r="O35" s="1137"/>
      <c r="P35" s="25" t="s">
        <v>108</v>
      </c>
      <c r="Q35" s="1157" t="str">
        <f>IF('Main Sheet'!M12=0,"",'Main Sheet'!D12)</f>
        <v/>
      </c>
      <c r="R35" s="1158"/>
      <c r="S35" s="1143"/>
      <c r="T35" s="1144"/>
      <c r="U35" s="1145"/>
      <c r="V35" s="1192"/>
      <c r="W35" s="1193"/>
      <c r="X35" s="1194"/>
      <c r="Y35" s="25" t="s">
        <v>108</v>
      </c>
      <c r="Z35" s="1248" t="str">
        <f>IF('Main Sheet'!J12=0,"",'Main Sheet'!D12)</f>
        <v/>
      </c>
      <c r="AA35" s="1249"/>
    </row>
    <row r="36" spans="1:27" ht="22.5" customHeight="1" x14ac:dyDescent="0.25">
      <c r="A36" s="1146"/>
      <c r="B36" s="1147"/>
      <c r="C36" s="1148"/>
      <c r="D36" s="1179" t="s">
        <v>106</v>
      </c>
      <c r="E36" s="1180"/>
      <c r="F36" s="1180"/>
      <c r="G36" s="1170" t="str">
        <f>IF('Main Sheet'!F12=0,"",'Main Sheet'!H1)</f>
        <v>37-M</v>
      </c>
      <c r="H36" s="1171"/>
      <c r="I36" s="1172"/>
      <c r="J36" s="1146"/>
      <c r="K36" s="1147"/>
      <c r="L36" s="1148"/>
      <c r="M36" s="1179" t="s">
        <v>106</v>
      </c>
      <c r="N36" s="1180"/>
      <c r="O36" s="1180"/>
      <c r="P36" s="1181" t="str">
        <f>'Main Sheet'!H1</f>
        <v>37-M</v>
      </c>
      <c r="Q36" s="1182"/>
      <c r="R36" s="1183"/>
      <c r="S36" s="1146"/>
      <c r="T36" s="1147"/>
      <c r="U36" s="1148"/>
      <c r="V36" s="1179" t="s">
        <v>106</v>
      </c>
      <c r="W36" s="1180"/>
      <c r="X36" s="1282"/>
      <c r="Y36" s="1181" t="str">
        <f>'Main Sheet'!H1</f>
        <v>37-M</v>
      </c>
      <c r="Z36" s="1182"/>
      <c r="AA36" s="1183"/>
    </row>
    <row r="37" spans="1:27" ht="15" customHeight="1" x14ac:dyDescent="0.25">
      <c r="A37" s="321"/>
      <c r="B37" s="320"/>
      <c r="C37" s="320"/>
      <c r="D37" s="320"/>
      <c r="E37" s="320"/>
      <c r="F37" s="320"/>
      <c r="G37" s="1173"/>
      <c r="H37" s="1174"/>
      <c r="I37" s="1175"/>
      <c r="J37" s="321"/>
      <c r="K37" s="320"/>
      <c r="L37" s="320"/>
      <c r="M37" s="320"/>
      <c r="N37" s="320"/>
      <c r="O37" s="320"/>
      <c r="P37" s="1184"/>
      <c r="Q37" s="1185"/>
      <c r="R37" s="1186"/>
      <c r="S37" s="321"/>
      <c r="T37" s="320"/>
      <c r="U37" s="320"/>
      <c r="V37" s="320"/>
      <c r="W37" s="320"/>
      <c r="X37" s="398"/>
      <c r="Y37" s="1184"/>
      <c r="Z37" s="1185"/>
      <c r="AA37" s="1186"/>
    </row>
    <row r="38" spans="1:27" ht="23.25" customHeight="1" x14ac:dyDescent="0.25">
      <c r="A38" s="1283" t="s">
        <v>109</v>
      </c>
      <c r="B38" s="1284"/>
      <c r="C38" s="1284"/>
      <c r="D38" s="1284"/>
      <c r="E38" s="1285"/>
      <c r="F38" s="322"/>
      <c r="G38" s="1176"/>
      <c r="H38" s="1177"/>
      <c r="I38" s="1178"/>
      <c r="J38" s="1164" t="s">
        <v>109</v>
      </c>
      <c r="K38" s="1165"/>
      <c r="L38" s="1165"/>
      <c r="M38" s="1165"/>
      <c r="N38" s="1165"/>
      <c r="O38" s="396"/>
      <c r="P38" s="1187"/>
      <c r="Q38" s="1188"/>
      <c r="R38" s="1189"/>
      <c r="S38" s="1283" t="s">
        <v>109</v>
      </c>
      <c r="T38" s="1284"/>
      <c r="U38" s="1284"/>
      <c r="V38" s="1284"/>
      <c r="W38" s="1284"/>
      <c r="X38" s="343"/>
      <c r="Y38" s="1187"/>
      <c r="Z38" s="1188"/>
      <c r="AA38" s="1189"/>
    </row>
    <row r="39" spans="1:27" ht="40.5" customHeight="1" x14ac:dyDescent="0.25">
      <c r="A39" s="1202" t="str">
        <f>IF('Main Sheet'!F12=0,"",'Main Sheet'!A12)</f>
        <v xml:space="preserve">VATERO INC </v>
      </c>
      <c r="B39" s="1203"/>
      <c r="C39" s="1203"/>
      <c r="D39" s="1203"/>
      <c r="E39" s="1203"/>
      <c r="F39" s="1203"/>
      <c r="G39" s="1203"/>
      <c r="H39" s="1203"/>
      <c r="I39" s="1204"/>
      <c r="J39" s="1253" t="str">
        <f>IF('Main Sheet'!M12=0,"",'Main Sheet'!A12)</f>
        <v/>
      </c>
      <c r="K39" s="1254"/>
      <c r="L39" s="1254"/>
      <c r="M39" s="1254"/>
      <c r="N39" s="1254"/>
      <c r="O39" s="1254"/>
      <c r="P39" s="1254"/>
      <c r="Q39" s="1254"/>
      <c r="R39" s="1255"/>
      <c r="S39" s="1202" t="str">
        <f>IF('Main Sheet'!J12=0,"",'Main Sheet'!A12)</f>
        <v/>
      </c>
      <c r="T39" s="1203"/>
      <c r="U39" s="1203"/>
      <c r="V39" s="1203"/>
      <c r="W39" s="1203"/>
      <c r="X39" s="1205"/>
      <c r="Y39" s="1203"/>
      <c r="Z39" s="1203"/>
      <c r="AA39" s="1204"/>
    </row>
    <row r="40" spans="1:27" ht="30" customHeight="1" x14ac:dyDescent="0.25">
      <c r="A40" s="24" t="s">
        <v>110</v>
      </c>
      <c r="B40" s="1210" t="s">
        <v>111</v>
      </c>
      <c r="C40" s="1206"/>
      <c r="D40" s="1206"/>
      <c r="E40" s="1207"/>
      <c r="F40" s="1270" t="s">
        <v>112</v>
      </c>
      <c r="G40" s="1271"/>
      <c r="H40" s="1271"/>
      <c r="I40" s="1272"/>
      <c r="J40" s="24" t="s">
        <v>110</v>
      </c>
      <c r="K40" s="1210" t="s">
        <v>111</v>
      </c>
      <c r="L40" s="1206"/>
      <c r="M40" s="1206"/>
      <c r="N40" s="1207"/>
      <c r="O40" s="1286" t="s">
        <v>112</v>
      </c>
      <c r="P40" s="1287"/>
      <c r="Q40" s="1287"/>
      <c r="R40" s="1288"/>
      <c r="S40" s="24" t="s">
        <v>110</v>
      </c>
      <c r="T40" s="1210" t="s">
        <v>111</v>
      </c>
      <c r="U40" s="1206"/>
      <c r="V40" s="1206"/>
      <c r="W40" s="1207"/>
      <c r="X40" s="1208" t="s">
        <v>112</v>
      </c>
      <c r="Y40" s="1208"/>
      <c r="Z40" s="1208"/>
      <c r="AA40" s="1209"/>
    </row>
    <row r="41" spans="1:27" ht="19.5" customHeight="1" x14ac:dyDescent="0.35">
      <c r="A41" s="37" t="s">
        <v>255</v>
      </c>
      <c r="B41" s="1213" t="str">
        <f>IF('Main Sheet'!F12=0,"",'Main Sheet'!F12)</f>
        <v>60X21X33 1/2 4DR3DW+2BDW</v>
      </c>
      <c r="C41" s="1214"/>
      <c r="D41" s="1214"/>
      <c r="E41" s="1215"/>
      <c r="F41" s="152" t="str">
        <f>IF('Main Sheet'!F12=0,"",'Main Sheet'!H12)</f>
        <v>MDF</v>
      </c>
      <c r="G41" s="138"/>
      <c r="H41" s="138"/>
      <c r="I41" s="139"/>
      <c r="J41" s="151" t="str">
        <f>IF('Main Sheet'!M12=0,"",'Main Sheet'!M14)</f>
        <v/>
      </c>
      <c r="K41" s="1213" t="str">
        <f>IF('Main Sheet'!M12=0,"",'Main Sheet'!M12)</f>
        <v/>
      </c>
      <c r="L41" s="1214"/>
      <c r="M41" s="1214"/>
      <c r="N41" s="1214"/>
      <c r="O41" s="1216" t="str">
        <f>IF('Main Sheet'!M12=0,"",'Main Sheet'!H12)</f>
        <v/>
      </c>
      <c r="P41" s="1217"/>
      <c r="Q41" s="1217"/>
      <c r="R41" s="1218"/>
      <c r="S41" s="151" t="s">
        <v>133</v>
      </c>
      <c r="T41" s="1213" t="str">
        <f>IF('Main Sheet'!J12=0,"",'Main Sheet'!J12)</f>
        <v/>
      </c>
      <c r="U41" s="1214"/>
      <c r="V41" s="1214"/>
      <c r="W41" s="1215"/>
      <c r="X41" s="1216" t="str">
        <f>IF('Main Sheet'!J12=0,"",'Main Sheet'!H12)</f>
        <v/>
      </c>
      <c r="Y41" s="1217"/>
      <c r="Z41" s="1217"/>
      <c r="AA41" s="1218"/>
    </row>
    <row r="42" spans="1:27" ht="17.45" customHeight="1" x14ac:dyDescent="0.3">
      <c r="A42" s="27"/>
      <c r="B42" s="1220" t="str">
        <f>VLOOKUP('Main Sheet'!E12,'VANITY INFO'!A3:B752,2,FALSE)</f>
        <v xml:space="preserve">60" CLASSIC- 4 DR 3 DW                         2 BOTTOM DW </v>
      </c>
      <c r="C42" s="1221"/>
      <c r="D42" s="1221"/>
      <c r="E42" s="1222"/>
      <c r="F42" s="152" t="str">
        <f>IF('Main Sheet'!F12=0,"",'Main Sheet'!G12)</f>
        <v xml:space="preserve">VISTA FLAT </v>
      </c>
      <c r="G42" s="138"/>
      <c r="H42" s="146"/>
      <c r="I42" s="135"/>
      <c r="J42" s="47"/>
      <c r="K42" s="1220" t="str">
        <f>IF('Main Sheet'!M12=0,"",'Main Sheet'!M3)</f>
        <v/>
      </c>
      <c r="L42" s="1221"/>
      <c r="M42" s="1221"/>
      <c r="N42" s="1221"/>
      <c r="O42" s="1225" t="str">
        <f>IF('Main Sheet'!M12=0,"",'Main Sheet'!G12)</f>
        <v/>
      </c>
      <c r="P42" s="1226"/>
      <c r="Q42" s="1226"/>
      <c r="R42" s="1227"/>
      <c r="S42" s="47"/>
      <c r="T42" s="1220" t="str">
        <f>IF('Main Sheet'!J12=0,"",'Main Sheet'!J3)</f>
        <v/>
      </c>
      <c r="U42" s="1221"/>
      <c r="V42" s="1221"/>
      <c r="W42" s="1222"/>
      <c r="X42" s="1216" t="str">
        <f>IF('Main Sheet'!J12=0,"",'Main Sheet'!G12)</f>
        <v/>
      </c>
      <c r="Y42" s="1217"/>
      <c r="Z42" s="1217"/>
      <c r="AA42" s="1218"/>
    </row>
    <row r="43" spans="1:27" ht="17.45" customHeight="1" x14ac:dyDescent="0.3">
      <c r="A43" s="27"/>
      <c r="B43" s="1220"/>
      <c r="C43" s="1221"/>
      <c r="D43" s="1221"/>
      <c r="E43" s="1222"/>
      <c r="F43" s="152" t="str">
        <f>IF('Main Sheet'!F12=0,"",'Main Sheet'!I12)</f>
        <v>AHM  10 MATTE</v>
      </c>
      <c r="G43" s="138"/>
      <c r="H43" s="138"/>
      <c r="I43" s="139"/>
      <c r="J43" s="47"/>
      <c r="K43" s="1220"/>
      <c r="L43" s="1221"/>
      <c r="M43" s="1221"/>
      <c r="N43" s="1221"/>
      <c r="O43" s="1225" t="str">
        <f>IF('Main Sheet'!M12=0,"",'Main Sheet'!I12)</f>
        <v/>
      </c>
      <c r="P43" s="1226"/>
      <c r="Q43" s="1226"/>
      <c r="R43" s="1227"/>
      <c r="S43" s="47"/>
      <c r="T43" s="1220"/>
      <c r="U43" s="1221"/>
      <c r="V43" s="1221"/>
      <c r="W43" s="1222"/>
      <c r="X43" s="1216" t="str">
        <f>IF('Main Sheet'!J12=0,"",'Main Sheet'!I12)</f>
        <v/>
      </c>
      <c r="Y43" s="1217"/>
      <c r="Z43" s="1217"/>
      <c r="AA43" s="1218"/>
    </row>
    <row r="44" spans="1:27" ht="18.75" customHeight="1" x14ac:dyDescent="0.3">
      <c r="A44" s="47"/>
      <c r="B44" s="1221"/>
      <c r="C44" s="1221"/>
      <c r="D44" s="1221"/>
      <c r="E44" s="1222"/>
      <c r="F44" s="694" t="str">
        <f>IF('Main Sheet'!F12=0,"",'Main Sheet'!L12)</f>
        <v xml:space="preserve">DR-DO NOT DRILL </v>
      </c>
      <c r="G44" s="1235" t="str">
        <f>IF('Main Sheet'!L13=0,"",'Main Sheet'!L13)</f>
        <v>DW-DO NOT DRILL</v>
      </c>
      <c r="H44" s="1235"/>
      <c r="I44" s="139"/>
      <c r="J44" s="47"/>
      <c r="K44" s="60"/>
      <c r="L44" s="60"/>
      <c r="M44" s="60"/>
      <c r="N44" s="60"/>
      <c r="O44" s="1278"/>
      <c r="P44" s="1236"/>
      <c r="Q44" s="1236"/>
      <c r="R44" s="1237"/>
      <c r="S44" s="47"/>
      <c r="T44" s="1220" t="e">
        <f>VLOOKUP('Main Sheet'!J14,'VANITY INFO'!R1:S242,2,FALSE)</f>
        <v>#N/A</v>
      </c>
      <c r="U44" s="1221"/>
      <c r="V44" s="1221"/>
      <c r="W44" s="1222"/>
      <c r="X44" s="1236"/>
      <c r="Y44" s="1236"/>
      <c r="Z44" s="1236"/>
      <c r="AA44" s="1237"/>
    </row>
    <row r="45" spans="1:27" ht="18.75" customHeight="1" x14ac:dyDescent="0.3">
      <c r="A45" s="38" t="str">
        <f>IF('Main Sheet'!K14=0,"",'Main Sheet'!K14)</f>
        <v>(1)</v>
      </c>
      <c r="B45" s="1240" t="str">
        <f>IF('Main Sheet'!F12=0,"",'Main Sheet'!K12)</f>
        <v>1/2 X 33 1/2</v>
      </c>
      <c r="C45" s="1240"/>
      <c r="D45" s="1240"/>
      <c r="E45" s="1241"/>
      <c r="F45" s="152" t="str">
        <f>IF('Main Sheet'!F12=0,"",'Main Sheet'!K3)</f>
        <v>FILLER</v>
      </c>
      <c r="G45" s="62"/>
      <c r="H45" s="62"/>
      <c r="I45" s="63"/>
      <c r="J45" s="48"/>
      <c r="K45" s="1242"/>
      <c r="L45" s="1242"/>
      <c r="M45" s="1242"/>
      <c r="N45" s="1242"/>
      <c r="O45" s="1278"/>
      <c r="P45" s="1236"/>
      <c r="Q45" s="1236"/>
      <c r="R45" s="1237"/>
      <c r="S45" s="48"/>
      <c r="T45" s="1220"/>
      <c r="U45" s="1221"/>
      <c r="V45" s="1221"/>
      <c r="W45" s="1222"/>
      <c r="X45" s="1236"/>
      <c r="Y45" s="1236"/>
      <c r="Z45" s="1236"/>
      <c r="AA45" s="1237"/>
    </row>
    <row r="46" spans="1:27" s="26" customFormat="1" ht="19.5" customHeight="1" x14ac:dyDescent="0.3">
      <c r="A46" s="35"/>
      <c r="B46" s="26" t="str">
        <f>IF('Main Sheet'!N12=0,"",'Main Sheet'!N12)</f>
        <v>NO HARDWARE</v>
      </c>
      <c r="E46" s="34"/>
      <c r="F46" s="155"/>
      <c r="I46" s="34"/>
      <c r="J46" s="35"/>
      <c r="N46" s="147"/>
      <c r="O46" s="149"/>
      <c r="P46" s="147"/>
      <c r="Q46" s="147"/>
      <c r="R46" s="34"/>
      <c r="S46" s="35"/>
      <c r="W46" s="34"/>
      <c r="AA46" s="34"/>
    </row>
    <row r="47" spans="1:27" s="58" customFormat="1" ht="19.5" customHeight="1" x14ac:dyDescent="0.3">
      <c r="A47" s="54"/>
      <c r="B47" s="55"/>
      <c r="C47" s="56"/>
      <c r="D47" s="56"/>
      <c r="E47" s="57"/>
      <c r="F47" s="157"/>
      <c r="G47" s="56"/>
      <c r="H47" s="56"/>
      <c r="I47" s="57"/>
      <c r="J47" s="36"/>
      <c r="K47" s="33"/>
      <c r="L47" s="31"/>
      <c r="M47" s="31"/>
      <c r="N47" s="31"/>
      <c r="O47" s="33"/>
      <c r="P47" s="31"/>
      <c r="Q47" s="31"/>
      <c r="R47" s="32"/>
      <c r="S47" s="36"/>
      <c r="T47" s="33"/>
      <c r="U47" s="31"/>
      <c r="V47" s="31"/>
      <c r="W47" s="32"/>
      <c r="X47" s="31"/>
      <c r="Y47" s="31"/>
      <c r="Z47" s="31"/>
      <c r="AA47" s="32"/>
    </row>
    <row r="48" spans="1:27" s="59" customFormat="1" ht="8.25" customHeight="1" x14ac:dyDescent="0.25">
      <c r="F48" s="158"/>
      <c r="J48" s="77"/>
      <c r="K48" s="77"/>
      <c r="L48" s="77"/>
      <c r="M48" s="77"/>
      <c r="N48" s="77"/>
      <c r="O48" s="77"/>
      <c r="P48" s="77"/>
      <c r="Q48" s="77"/>
      <c r="R48" s="77"/>
      <c r="S48" s="77"/>
      <c r="T48" s="77"/>
      <c r="U48" s="77"/>
      <c r="V48" s="77"/>
      <c r="W48" s="77"/>
      <c r="X48" s="77"/>
      <c r="Y48" s="77"/>
      <c r="Z48" s="77"/>
      <c r="AA48" s="77"/>
    </row>
    <row r="49" spans="1:27" ht="18" customHeight="1" x14ac:dyDescent="0.25">
      <c r="A49" s="18"/>
      <c r="B49" s="18"/>
      <c r="C49" s="18"/>
      <c r="D49" s="28"/>
      <c r="E49" s="28"/>
      <c r="F49" s="154"/>
      <c r="G49" s="29"/>
      <c r="H49" s="29"/>
      <c r="I49" s="29"/>
      <c r="J49" s="18"/>
      <c r="K49" s="18"/>
      <c r="L49" s="18"/>
      <c r="M49" s="28"/>
      <c r="N49" s="28"/>
      <c r="O49" s="28"/>
      <c r="P49" s="29"/>
      <c r="Q49" s="29"/>
      <c r="R49" s="29"/>
      <c r="S49" s="18"/>
      <c r="T49" s="18"/>
      <c r="U49" s="18"/>
      <c r="V49" s="28"/>
      <c r="W49" s="28"/>
      <c r="X49" s="28"/>
      <c r="Y49" s="29"/>
      <c r="Z49" s="29"/>
      <c r="AA49" s="29"/>
    </row>
    <row r="50" spans="1:27" ht="35.25" customHeight="1" x14ac:dyDescent="0.25">
      <c r="A50" s="1140"/>
      <c r="B50" s="1141"/>
      <c r="C50" s="1142"/>
      <c r="D50" s="1132" t="s">
        <v>890</v>
      </c>
      <c r="E50" s="1133"/>
      <c r="F50" s="1134"/>
      <c r="G50" s="23" t="s">
        <v>1125</v>
      </c>
      <c r="H50" s="1149" t="str">
        <f>IF('Main Sheet'!F15=0,"",'Main Sheet'!C15)</f>
        <v>5676.3-3</v>
      </c>
      <c r="I50" s="1150"/>
      <c r="J50" s="1140"/>
      <c r="K50" s="1141"/>
      <c r="L50" s="1142"/>
      <c r="M50" s="1132" t="s">
        <v>890</v>
      </c>
      <c r="N50" s="1133"/>
      <c r="O50" s="1134"/>
      <c r="P50" s="23" t="s">
        <v>1125</v>
      </c>
      <c r="Q50" s="1149" t="str">
        <f>IF('Main Sheet'!M15=0,"",'Main Sheet'!C15)</f>
        <v/>
      </c>
      <c r="R50" s="1150"/>
      <c r="S50" s="1140"/>
      <c r="T50" s="1141"/>
      <c r="U50" s="1142"/>
      <c r="V50" s="1190" t="s">
        <v>890</v>
      </c>
      <c r="W50" s="1191"/>
      <c r="X50" s="816"/>
      <c r="Y50" s="23" t="s">
        <v>1125</v>
      </c>
      <c r="Z50" s="1149" t="str">
        <f>IF('Main Sheet'!J15=0,"",'Main Sheet'!C15)</f>
        <v/>
      </c>
      <c r="AA50" s="1150"/>
    </row>
    <row r="51" spans="1:27" ht="35.25" customHeight="1" x14ac:dyDescent="0.25">
      <c r="A51" s="1143"/>
      <c r="B51" s="1144"/>
      <c r="C51" s="1145"/>
      <c r="D51" s="1135"/>
      <c r="E51" s="1136"/>
      <c r="F51" s="1137"/>
      <c r="G51" s="23" t="s">
        <v>122</v>
      </c>
      <c r="H51" s="1153">
        <f>IF('Main Sheet'!F15=0,"",'Main Sheet'!B17)</f>
        <v>3723</v>
      </c>
      <c r="I51" s="1154"/>
      <c r="J51" s="1143"/>
      <c r="K51" s="1144"/>
      <c r="L51" s="1145"/>
      <c r="M51" s="1135"/>
      <c r="N51" s="1136"/>
      <c r="O51" s="1137"/>
      <c r="P51" s="23" t="s">
        <v>122</v>
      </c>
      <c r="Q51" s="1280" t="str">
        <f>IF('Main Sheet'!M15=0,"",'Main Sheet'!B17)</f>
        <v/>
      </c>
      <c r="R51" s="1281"/>
      <c r="S51" s="1143"/>
      <c r="T51" s="1144"/>
      <c r="U51" s="1145"/>
      <c r="V51" s="1192"/>
      <c r="W51" s="1193"/>
      <c r="X51" s="1194"/>
      <c r="Y51" s="23" t="s">
        <v>122</v>
      </c>
      <c r="Z51" s="1280" t="str">
        <f>IF('Main Sheet'!J15=0,"",'Main Sheet'!B17)</f>
        <v/>
      </c>
      <c r="AA51" s="1281"/>
    </row>
    <row r="52" spans="1:27" ht="17.45" customHeight="1" x14ac:dyDescent="0.25">
      <c r="A52" s="1143"/>
      <c r="B52" s="1144"/>
      <c r="C52" s="1145"/>
      <c r="D52" s="1135"/>
      <c r="E52" s="1136"/>
      <c r="F52" s="1137"/>
      <c r="G52" s="25" t="s">
        <v>108</v>
      </c>
      <c r="H52" s="1157">
        <f>IF('Main Sheet'!F15=0,"",'Main Sheet'!D15)</f>
        <v>44463</v>
      </c>
      <c r="I52" s="1158"/>
      <c r="J52" s="1143"/>
      <c r="K52" s="1144"/>
      <c r="L52" s="1145"/>
      <c r="M52" s="1135"/>
      <c r="N52" s="1136"/>
      <c r="O52" s="1137"/>
      <c r="P52" s="25" t="s">
        <v>108</v>
      </c>
      <c r="Q52" s="1157" t="str">
        <f>IF('Main Sheet'!M15=0,"",'Main Sheet'!D15)</f>
        <v/>
      </c>
      <c r="R52" s="1158"/>
      <c r="S52" s="1143"/>
      <c r="T52" s="1144"/>
      <c r="U52" s="1145"/>
      <c r="V52" s="1192"/>
      <c r="W52" s="1193"/>
      <c r="X52" s="1193"/>
      <c r="Y52" s="272" t="s">
        <v>108</v>
      </c>
      <c r="Z52" s="1197" t="str">
        <f>IF('Main Sheet'!J15=0,"",'Main Sheet'!D15)</f>
        <v/>
      </c>
      <c r="AA52" s="1198"/>
    </row>
    <row r="53" spans="1:27" ht="22.5" customHeight="1" x14ac:dyDescent="0.25">
      <c r="A53" s="1146"/>
      <c r="B53" s="1147"/>
      <c r="C53" s="1148"/>
      <c r="D53" s="1179" t="s">
        <v>106</v>
      </c>
      <c r="E53" s="1180"/>
      <c r="F53" s="1180"/>
      <c r="G53" s="1170" t="str">
        <f>IF('Main Sheet'!F15=0,"",'Main Sheet'!H1)</f>
        <v>37-M</v>
      </c>
      <c r="H53" s="1171"/>
      <c r="I53" s="1172"/>
      <c r="J53" s="1146"/>
      <c r="K53" s="1147"/>
      <c r="L53" s="1148"/>
      <c r="M53" s="1179" t="s">
        <v>106</v>
      </c>
      <c r="N53" s="1180"/>
      <c r="O53" s="1289"/>
      <c r="P53" s="1181" t="str">
        <f>'Main Sheet'!H1</f>
        <v>37-M</v>
      </c>
      <c r="Q53" s="1182"/>
      <c r="R53" s="1183"/>
      <c r="S53" s="1147"/>
      <c r="T53" s="1147"/>
      <c r="U53" s="1148"/>
      <c r="V53" s="1179"/>
      <c r="W53" s="1180"/>
      <c r="X53" s="1180"/>
      <c r="Y53" s="1184" t="str">
        <f>'Main Sheet'!H1</f>
        <v>37-M</v>
      </c>
      <c r="Z53" s="1185"/>
      <c r="AA53" s="1186"/>
    </row>
    <row r="54" spans="1:27" ht="15" customHeight="1" x14ac:dyDescent="0.25">
      <c r="A54" s="321"/>
      <c r="B54" s="320"/>
      <c r="C54" s="320"/>
      <c r="D54" s="320"/>
      <c r="E54" s="320"/>
      <c r="F54" s="320"/>
      <c r="G54" s="1173"/>
      <c r="H54" s="1174"/>
      <c r="I54" s="1175"/>
      <c r="J54" s="321"/>
      <c r="K54" s="320"/>
      <c r="L54" s="320"/>
      <c r="M54" s="320"/>
      <c r="N54" s="320"/>
      <c r="O54" s="398"/>
      <c r="P54" s="1184"/>
      <c r="Q54" s="1185"/>
      <c r="R54" s="1186"/>
      <c r="S54" s="320"/>
      <c r="T54" s="320"/>
      <c r="U54" s="320"/>
      <c r="V54" s="320"/>
      <c r="W54" s="320"/>
      <c r="X54" s="320"/>
      <c r="Y54" s="1184"/>
      <c r="Z54" s="1185"/>
      <c r="AA54" s="1186"/>
    </row>
    <row r="55" spans="1:27" ht="23.25" customHeight="1" x14ac:dyDescent="0.25">
      <c r="A55" s="1283" t="s">
        <v>109</v>
      </c>
      <c r="B55" s="1284"/>
      <c r="C55" s="1284"/>
      <c r="D55" s="1284"/>
      <c r="E55" s="1285"/>
      <c r="F55" s="322"/>
      <c r="G55" s="1176"/>
      <c r="H55" s="1177"/>
      <c r="I55" s="1178"/>
      <c r="J55" s="1164" t="s">
        <v>109</v>
      </c>
      <c r="K55" s="1165"/>
      <c r="L55" s="1165"/>
      <c r="M55" s="1165"/>
      <c r="N55" s="1165"/>
      <c r="O55" s="397"/>
      <c r="P55" s="1187"/>
      <c r="Q55" s="1188"/>
      <c r="R55" s="1189"/>
      <c r="S55" s="1165"/>
      <c r="T55" s="1165"/>
      <c r="U55" s="1165"/>
      <c r="V55" s="1165"/>
      <c r="W55" s="1165"/>
      <c r="Y55" s="1187"/>
      <c r="Z55" s="1188"/>
      <c r="AA55" s="1189"/>
    </row>
    <row r="56" spans="1:27" ht="40.5" customHeight="1" x14ac:dyDescent="0.25">
      <c r="A56" s="1202" t="str">
        <f>IF('Main Sheet'!F15=0,"",'Main Sheet'!A15)</f>
        <v xml:space="preserve">VATERO INC </v>
      </c>
      <c r="B56" s="1203"/>
      <c r="C56" s="1203"/>
      <c r="D56" s="1203"/>
      <c r="E56" s="1203"/>
      <c r="F56" s="1203"/>
      <c r="G56" s="1203"/>
      <c r="H56" s="1203"/>
      <c r="I56" s="1204"/>
      <c r="J56" s="1202" t="str">
        <f>IF('Main Sheet'!M15=0,"",'Main Sheet'!A15)</f>
        <v/>
      </c>
      <c r="K56" s="1203"/>
      <c r="L56" s="1203"/>
      <c r="M56" s="1203"/>
      <c r="N56" s="1203"/>
      <c r="O56" s="1203"/>
      <c r="P56" s="1203"/>
      <c r="Q56" s="1203"/>
      <c r="R56" s="1204"/>
      <c r="S56" s="1202" t="str">
        <f>IF('Main Sheet'!J15=0,"",'Main Sheet'!A15)</f>
        <v/>
      </c>
      <c r="T56" s="1203"/>
      <c r="U56" s="1203"/>
      <c r="V56" s="1203"/>
      <c r="W56" s="1203"/>
      <c r="X56" s="1203"/>
      <c r="Y56" s="1203"/>
      <c r="Z56" s="1203"/>
      <c r="AA56" s="1204"/>
    </row>
    <row r="57" spans="1:27" ht="30" customHeight="1" x14ac:dyDescent="0.25">
      <c r="A57" s="24" t="s">
        <v>110</v>
      </c>
      <c r="B57" s="1210" t="s">
        <v>111</v>
      </c>
      <c r="C57" s="1206"/>
      <c r="D57" s="1206"/>
      <c r="E57" s="1207"/>
      <c r="F57" s="1206" t="s">
        <v>112</v>
      </c>
      <c r="G57" s="1206"/>
      <c r="H57" s="1206"/>
      <c r="I57" s="1207"/>
      <c r="J57" s="24" t="s">
        <v>110</v>
      </c>
      <c r="K57" s="1210" t="s">
        <v>111</v>
      </c>
      <c r="L57" s="1206"/>
      <c r="M57" s="1206"/>
      <c r="N57" s="1207"/>
      <c r="O57" s="1206" t="s">
        <v>112</v>
      </c>
      <c r="P57" s="1206"/>
      <c r="Q57" s="1206"/>
      <c r="R57" s="1207"/>
      <c r="S57" s="24"/>
      <c r="T57" s="1210"/>
      <c r="U57" s="1206"/>
      <c r="V57" s="1206"/>
      <c r="W57" s="1207"/>
      <c r="X57" s="1206"/>
      <c r="Y57" s="1206"/>
      <c r="Z57" s="1206"/>
      <c r="AA57" s="1207"/>
    </row>
    <row r="58" spans="1:27" ht="19.5" customHeight="1" x14ac:dyDescent="0.35">
      <c r="A58" s="37" t="s">
        <v>255</v>
      </c>
      <c r="B58" s="1213" t="str">
        <f>IF('Main Sheet'!F15=0,"",'Main Sheet'!F15)</f>
        <v>CF15X21X77 3/4</v>
      </c>
      <c r="C58" s="1214"/>
      <c r="D58" s="1214"/>
      <c r="E58" s="1215"/>
      <c r="F58" s="137" t="str">
        <f>IF('Main Sheet'!F15=0,"",'Main Sheet'!H15)</f>
        <v>MDF</v>
      </c>
      <c r="G58" s="141"/>
      <c r="H58" s="141"/>
      <c r="I58" s="142"/>
      <c r="J58" s="151" t="str">
        <f>IF('Main Sheet'!M15=0,"",'Main Sheet'!M17)</f>
        <v/>
      </c>
      <c r="K58" s="1213" t="str">
        <f>IF('Main Sheet'!M15=0,"",'Main Sheet'!M15)</f>
        <v/>
      </c>
      <c r="L58" s="1214"/>
      <c r="M58" s="1214"/>
      <c r="N58" s="1215"/>
      <c r="O58" s="1216" t="str">
        <f>IF('Main Sheet'!M15=0,"",'Main Sheet'!H15)</f>
        <v/>
      </c>
      <c r="P58" s="1217"/>
      <c r="Q58" s="1217"/>
      <c r="R58" s="1218"/>
      <c r="S58" s="37" t="s">
        <v>133</v>
      </c>
      <c r="T58" s="1213" t="str">
        <f>IF('Main Sheet'!J15=0,"",'Main Sheet'!J15)</f>
        <v/>
      </c>
      <c r="U58" s="1214"/>
      <c r="V58" s="1214"/>
      <c r="W58" s="1215"/>
      <c r="X58" s="1216" t="str">
        <f>IF('Main Sheet'!J15=0,"",'Main Sheet'!H15)</f>
        <v/>
      </c>
      <c r="Y58" s="1217"/>
      <c r="Z58" s="1217"/>
      <c r="AA58" s="1218"/>
    </row>
    <row r="59" spans="1:27" ht="17.45" customHeight="1" x14ac:dyDescent="0.3">
      <c r="A59" s="27"/>
      <c r="B59" s="1220" t="str">
        <f>VLOOKUP('Main Sheet'!E15,'VANITY INFO'!A3:B769,2,FALSE)</f>
        <v>CLASSIC-15-TOWER 2 DR HLS</v>
      </c>
      <c r="C59" s="1221"/>
      <c r="D59" s="1221"/>
      <c r="E59" s="1222"/>
      <c r="F59" s="152" t="str">
        <f>IF('Main Sheet'!F15=0,"",'Main Sheet'!G15)</f>
        <v xml:space="preserve">VISTA FLAT </v>
      </c>
      <c r="G59" s="138"/>
      <c r="H59" s="146"/>
      <c r="I59" s="135"/>
      <c r="J59" s="47"/>
      <c r="K59" s="1220" t="str">
        <f>IF('Main Sheet'!M15=0,"",'Main Sheet'!M3)</f>
        <v/>
      </c>
      <c r="L59" s="1221"/>
      <c r="M59" s="1221"/>
      <c r="N59" s="1222"/>
      <c r="O59" s="1225" t="str">
        <f>IF('Main Sheet'!M15=0,"",'Main Sheet'!G15)</f>
        <v/>
      </c>
      <c r="P59" s="1226"/>
      <c r="Q59" s="1226"/>
      <c r="R59" s="1227"/>
      <c r="S59" s="27"/>
      <c r="T59" s="1220" t="str">
        <f>IF('Main Sheet'!J15=0,"",'Main Sheet'!J3)</f>
        <v/>
      </c>
      <c r="U59" s="1221"/>
      <c r="V59" s="1221"/>
      <c r="W59" s="1222"/>
      <c r="X59" s="1216" t="str">
        <f>IF('Main Sheet'!J15=0,"",'Main Sheet'!G15)</f>
        <v/>
      </c>
      <c r="Y59" s="1217"/>
      <c r="Z59" s="1217"/>
      <c r="AA59" s="1218"/>
    </row>
    <row r="60" spans="1:27" ht="17.45" customHeight="1" x14ac:dyDescent="0.3">
      <c r="A60" s="47"/>
      <c r="B60" s="1221"/>
      <c r="C60" s="1221"/>
      <c r="D60" s="1221"/>
      <c r="E60" s="1222"/>
      <c r="F60" s="152" t="str">
        <f>IF('Main Sheet'!F15=0,"",'Main Sheet'!I15)</f>
        <v>AHM 10 MATTE`</v>
      </c>
      <c r="G60" s="138"/>
      <c r="H60" s="138"/>
      <c r="I60" s="139"/>
      <c r="J60" s="47"/>
      <c r="K60" s="1220"/>
      <c r="L60" s="1221"/>
      <c r="M60" s="1221"/>
      <c r="N60" s="1222"/>
      <c r="O60" s="1225" t="str">
        <f>IF('Main Sheet'!M15=0,"",'Main Sheet'!I15)</f>
        <v/>
      </c>
      <c r="P60" s="1226"/>
      <c r="Q60" s="1226"/>
      <c r="R60" s="1227"/>
      <c r="S60" s="27"/>
      <c r="T60" s="1220"/>
      <c r="U60" s="1221"/>
      <c r="V60" s="1221"/>
      <c r="W60" s="1222"/>
      <c r="X60" s="1216" t="str">
        <f>IF('Main Sheet'!J15=0,"",'Main Sheet'!I15)</f>
        <v/>
      </c>
      <c r="Y60" s="1217"/>
      <c r="Z60" s="1217"/>
      <c r="AA60" s="1218"/>
    </row>
    <row r="61" spans="1:27" ht="18.75" customHeight="1" x14ac:dyDescent="0.3">
      <c r="A61" s="47"/>
      <c r="B61" s="1221"/>
      <c r="C61" s="1221"/>
      <c r="D61" s="1221"/>
      <c r="E61" s="1222"/>
      <c r="F61" s="152" t="str">
        <f>IF('Main Sheet'!F15=0,"",'Main Sheet'!L15)</f>
        <v xml:space="preserve">DR-DO NOT DRILL </v>
      </c>
      <c r="G61" s="138" t="str">
        <f>IF('Main Sheet'!L16=0,"",'Main Sheet'!L16)</f>
        <v>DW-DO NOT DRILL</v>
      </c>
      <c r="H61" s="138"/>
      <c r="I61" s="139"/>
      <c r="J61" s="47"/>
      <c r="K61" s="60"/>
      <c r="L61" s="60"/>
      <c r="M61" s="60"/>
      <c r="N61" s="61"/>
      <c r="O61" s="62"/>
      <c r="P61" s="62"/>
      <c r="Q61" s="62"/>
      <c r="R61" s="63"/>
      <c r="S61" s="47"/>
      <c r="T61" s="1220" t="e">
        <f>VLOOKUP('Main Sheet'!J17,'VANITY INFO'!R1:S259,2,FALSE)</f>
        <v>#N/A</v>
      </c>
      <c r="U61" s="1221"/>
      <c r="V61" s="1221"/>
      <c r="W61" s="1222"/>
      <c r="X61" s="62"/>
      <c r="Y61" s="62"/>
      <c r="Z61" s="62"/>
      <c r="AA61" s="63"/>
    </row>
    <row r="62" spans="1:27" ht="18.75" customHeight="1" x14ac:dyDescent="0.3">
      <c r="A62" s="38" t="str">
        <f>IF('Main Sheet'!K17=0,"",'Main Sheet'!K17)</f>
        <v>(1)</v>
      </c>
      <c r="B62" s="1240" t="str">
        <f>IF('Main Sheet'!F15=0,"",'Main Sheet'!K15)</f>
        <v>1/2 X 77 3/4</v>
      </c>
      <c r="C62" s="1240"/>
      <c r="D62" s="1240"/>
      <c r="E62" s="1241"/>
      <c r="F62" s="152" t="str">
        <f>IF('Main Sheet'!F15=0,"",'Main Sheet'!K3)</f>
        <v>FILLER</v>
      </c>
      <c r="G62" s="62"/>
      <c r="H62" s="62"/>
      <c r="I62" s="63"/>
      <c r="J62" s="38"/>
      <c r="K62" s="1242"/>
      <c r="L62" s="1242"/>
      <c r="M62" s="1242"/>
      <c r="N62" s="1243"/>
      <c r="O62" s="1236"/>
      <c r="P62" s="1236"/>
      <c r="Q62" s="1236"/>
      <c r="R62" s="1237"/>
      <c r="S62" s="38"/>
      <c r="T62" s="1220"/>
      <c r="U62" s="1221"/>
      <c r="V62" s="1221"/>
      <c r="W62" s="1222"/>
      <c r="X62" s="1278"/>
      <c r="Y62" s="1236"/>
      <c r="Z62" s="1236"/>
      <c r="AA62" s="1237"/>
    </row>
    <row r="63" spans="1:27" s="26" customFormat="1" ht="19.5" customHeight="1" x14ac:dyDescent="0.3">
      <c r="A63" s="35"/>
      <c r="B63" s="26" t="str">
        <f>IF('Main Sheet'!N15=0,"",'Main Sheet'!N15)</f>
        <v>NO HARDWARE</v>
      </c>
      <c r="E63" s="34"/>
      <c r="F63" s="155"/>
      <c r="I63" s="34"/>
      <c r="J63" s="35"/>
      <c r="N63" s="34"/>
      <c r="R63" s="34"/>
      <c r="S63" s="35"/>
      <c r="W63" s="34"/>
      <c r="AA63" s="34"/>
    </row>
    <row r="64" spans="1:27" s="26" customFormat="1" ht="37.5" customHeight="1" x14ac:dyDescent="0.3">
      <c r="A64" s="36"/>
      <c r="B64" s="33"/>
      <c r="C64" s="31"/>
      <c r="D64" s="31"/>
      <c r="E64" s="32"/>
      <c r="F64" s="156"/>
      <c r="G64" s="31"/>
      <c r="H64" s="31"/>
      <c r="I64" s="32"/>
      <c r="J64" s="36"/>
      <c r="K64" s="33"/>
      <c r="L64" s="31"/>
      <c r="M64" s="31"/>
      <c r="N64" s="32"/>
      <c r="O64" s="31"/>
      <c r="P64" s="31"/>
      <c r="Q64" s="31"/>
      <c r="R64" s="32"/>
      <c r="S64" s="36"/>
      <c r="T64" s="33"/>
      <c r="U64" s="31"/>
      <c r="V64" s="31"/>
      <c r="W64" s="32"/>
      <c r="X64" s="31"/>
      <c r="Y64" s="31"/>
      <c r="Z64" s="31"/>
      <c r="AA64" s="32"/>
    </row>
    <row r="65" spans="1:27" ht="26.25" customHeight="1" x14ac:dyDescent="0.25">
      <c r="A65" s="1140"/>
      <c r="B65" s="1141"/>
      <c r="C65" s="1142"/>
      <c r="D65" s="1132" t="s">
        <v>890</v>
      </c>
      <c r="E65" s="1133"/>
      <c r="F65" s="1134"/>
      <c r="G65" s="23" t="s">
        <v>1125</v>
      </c>
      <c r="H65" s="1149">
        <f>IF('Main Sheet'!F18=0,"",'Main Sheet'!C18)</f>
        <v>5677</v>
      </c>
      <c r="I65" s="1150"/>
      <c r="J65" s="1140"/>
      <c r="K65" s="1141"/>
      <c r="L65" s="1142"/>
      <c r="M65" s="1132" t="s">
        <v>890</v>
      </c>
      <c r="N65" s="1133"/>
      <c r="O65" s="1134"/>
      <c r="P65" s="23" t="s">
        <v>1125</v>
      </c>
      <c r="Q65" s="1149">
        <f>IF('Main Sheet'!M18=0,"",'Main Sheet'!C18)</f>
        <v>5677</v>
      </c>
      <c r="R65" s="1150"/>
      <c r="S65" s="1140"/>
      <c r="T65" s="1141"/>
      <c r="U65" s="1142"/>
      <c r="V65" s="1190" t="s">
        <v>890</v>
      </c>
      <c r="W65" s="1191"/>
      <c r="X65" s="816"/>
      <c r="Y65" s="23" t="s">
        <v>1125</v>
      </c>
      <c r="Z65" s="1149" t="str">
        <f>IF('Main Sheet'!J18=0,"",'Main Sheet'!C18)</f>
        <v/>
      </c>
      <c r="AA65" s="1150"/>
    </row>
    <row r="66" spans="1:27" ht="26.25" x14ac:dyDescent="0.25">
      <c r="A66" s="1143"/>
      <c r="B66" s="1144"/>
      <c r="C66" s="1145"/>
      <c r="D66" s="1135"/>
      <c r="E66" s="1136"/>
      <c r="F66" s="1137"/>
      <c r="G66" s="23" t="s">
        <v>122</v>
      </c>
      <c r="H66" s="1153">
        <f>IF('Main Sheet'!F18=0,"",'Main Sheet'!B20)</f>
        <v>1094757</v>
      </c>
      <c r="I66" s="1154"/>
      <c r="J66" s="1143"/>
      <c r="K66" s="1144"/>
      <c r="L66" s="1145"/>
      <c r="M66" s="1135"/>
      <c r="N66" s="1136"/>
      <c r="O66" s="1137"/>
      <c r="P66" s="392" t="s">
        <v>122</v>
      </c>
      <c r="Q66" s="1280">
        <f>IF('Main Sheet'!M18=0,"",'Main Sheet'!B20)</f>
        <v>1094757</v>
      </c>
      <c r="R66" s="1281"/>
      <c r="S66" s="1143"/>
      <c r="T66" s="1144"/>
      <c r="U66" s="1145"/>
      <c r="V66" s="1192"/>
      <c r="W66" s="1193"/>
      <c r="X66" s="1194"/>
      <c r="Y66" s="23" t="s">
        <v>122</v>
      </c>
      <c r="Z66" s="1280" t="str">
        <f>IF('Main Sheet'!J18=0,"",'Main Sheet'!B20)</f>
        <v/>
      </c>
      <c r="AA66" s="1281"/>
    </row>
    <row r="67" spans="1:27" ht="26.25" x14ac:dyDescent="0.25">
      <c r="A67" s="1143"/>
      <c r="B67" s="1144"/>
      <c r="C67" s="1145"/>
      <c r="D67" s="1135"/>
      <c r="E67" s="1136"/>
      <c r="F67" s="1137"/>
      <c r="G67" s="25" t="s">
        <v>108</v>
      </c>
      <c r="H67" s="1157">
        <f>IF('Main Sheet'!F18=0,"",'Main Sheet'!D18)</f>
        <v>44463</v>
      </c>
      <c r="I67" s="1158"/>
      <c r="J67" s="1143"/>
      <c r="K67" s="1144"/>
      <c r="L67" s="1145"/>
      <c r="M67" s="1135"/>
      <c r="N67" s="1136"/>
      <c r="O67" s="1137"/>
      <c r="P67" s="401" t="s">
        <v>108</v>
      </c>
      <c r="Q67" s="1157">
        <f>IF('Main Sheet'!M18=0,"",'Main Sheet'!D18)</f>
        <v>44463</v>
      </c>
      <c r="R67" s="1158"/>
      <c r="S67" s="1143"/>
      <c r="T67" s="1144"/>
      <c r="U67" s="1145"/>
      <c r="V67" s="1192"/>
      <c r="W67" s="1193"/>
      <c r="X67" s="1194"/>
      <c r="Y67" s="25" t="s">
        <v>108</v>
      </c>
      <c r="Z67" s="1248" t="str">
        <f>IF('Main Sheet'!J18=0,"",'Main Sheet'!D18)</f>
        <v/>
      </c>
      <c r="AA67" s="1249"/>
    </row>
    <row r="68" spans="1:27" ht="31.5" x14ac:dyDescent="0.25">
      <c r="A68" s="1146"/>
      <c r="B68" s="1147"/>
      <c r="C68" s="1148"/>
      <c r="D68" s="1179" t="s">
        <v>106</v>
      </c>
      <c r="E68" s="1180"/>
      <c r="F68" s="1180"/>
      <c r="G68" s="1170" t="str">
        <f>IF('Main Sheet'!F18=0,"",'Main Sheet'!H1)</f>
        <v>37-M</v>
      </c>
      <c r="H68" s="1171"/>
      <c r="I68" s="1172"/>
      <c r="J68" s="1146"/>
      <c r="K68" s="1147"/>
      <c r="L68" s="1148"/>
      <c r="M68" s="1179" t="s">
        <v>106</v>
      </c>
      <c r="N68" s="1180"/>
      <c r="O68" s="1289"/>
      <c r="P68" s="1181" t="str">
        <f>'Main Sheet'!H1</f>
        <v>37-M</v>
      </c>
      <c r="Q68" s="1182"/>
      <c r="R68" s="1183"/>
      <c r="S68" s="1146"/>
      <c r="T68" s="1147"/>
      <c r="U68" s="1148"/>
      <c r="V68" s="1179" t="s">
        <v>106</v>
      </c>
      <c r="W68" s="1180"/>
      <c r="X68" s="1180"/>
      <c r="Y68" s="1181" t="str">
        <f>'Main Sheet'!H1</f>
        <v>37-M</v>
      </c>
      <c r="Z68" s="1182"/>
      <c r="AA68" s="1183"/>
    </row>
    <row r="69" spans="1:27" x14ac:dyDescent="0.25">
      <c r="A69" s="321"/>
      <c r="B69" s="320"/>
      <c r="C69" s="320"/>
      <c r="D69" s="320"/>
      <c r="E69" s="320"/>
      <c r="F69" s="320"/>
      <c r="G69" s="1173"/>
      <c r="H69" s="1174"/>
      <c r="I69" s="1175"/>
      <c r="J69" s="321"/>
      <c r="K69" s="320"/>
      <c r="L69" s="320"/>
      <c r="M69" s="320"/>
      <c r="N69" s="320"/>
      <c r="O69" s="398"/>
      <c r="P69" s="1184"/>
      <c r="Q69" s="1185"/>
      <c r="R69" s="1186"/>
      <c r="S69" s="321"/>
      <c r="T69" s="320"/>
      <c r="U69" s="320"/>
      <c r="V69" s="320"/>
      <c r="W69" s="320"/>
      <c r="X69" s="320"/>
      <c r="Y69" s="1184"/>
      <c r="Z69" s="1185"/>
      <c r="AA69" s="1186"/>
    </row>
    <row r="70" spans="1:27" ht="18.75" x14ac:dyDescent="0.25">
      <c r="A70" s="1283" t="s">
        <v>109</v>
      </c>
      <c r="B70" s="1284"/>
      <c r="C70" s="1284"/>
      <c r="D70" s="1284"/>
      <c r="E70" s="1285"/>
      <c r="F70" s="322"/>
      <c r="G70" s="1176"/>
      <c r="H70" s="1177"/>
      <c r="I70" s="1178"/>
      <c r="J70" s="1164" t="s">
        <v>109</v>
      </c>
      <c r="K70" s="1165"/>
      <c r="L70" s="1165"/>
      <c r="M70" s="1165"/>
      <c r="N70" s="1165"/>
      <c r="O70" s="397"/>
      <c r="P70" s="1187"/>
      <c r="Q70" s="1188"/>
      <c r="R70" s="1189"/>
      <c r="S70" s="1164" t="s">
        <v>109</v>
      </c>
      <c r="T70" s="1165"/>
      <c r="U70" s="1165"/>
      <c r="V70" s="1165"/>
      <c r="W70" s="1165"/>
      <c r="X70" s="396"/>
      <c r="Y70" s="1187"/>
      <c r="Z70" s="1188"/>
      <c r="AA70" s="1189"/>
    </row>
    <row r="71" spans="1:27" ht="31.5" x14ac:dyDescent="0.25">
      <c r="A71" s="1202" t="str">
        <f>IF('Main Sheet'!F18=0,"",'Main Sheet'!A18)</f>
        <v>BARDON SUPPLIES LTD-  ST.CATHARINES</v>
      </c>
      <c r="B71" s="1203"/>
      <c r="C71" s="1203"/>
      <c r="D71" s="1203"/>
      <c r="E71" s="1203"/>
      <c r="F71" s="1203"/>
      <c r="G71" s="1203"/>
      <c r="H71" s="1203"/>
      <c r="I71" s="1204"/>
      <c r="J71" s="1202" t="str">
        <f>IF('Main Sheet'!M18=0,"",'Main Sheet'!A18)</f>
        <v>BARDON SUPPLIES LTD-  ST.CATHARINES</v>
      </c>
      <c r="K71" s="1203"/>
      <c r="L71" s="1203"/>
      <c r="M71" s="1203"/>
      <c r="N71" s="1203"/>
      <c r="O71" s="1203"/>
      <c r="P71" s="1203"/>
      <c r="Q71" s="1203"/>
      <c r="R71" s="1204"/>
      <c r="S71" s="1202" t="str">
        <f>IF('Main Sheet'!J18=0,"",'Main Sheet'!A18)</f>
        <v/>
      </c>
      <c r="T71" s="1203"/>
      <c r="U71" s="1203"/>
      <c r="V71" s="1203"/>
      <c r="W71" s="1203"/>
      <c r="X71" s="1203"/>
      <c r="Y71" s="1203"/>
      <c r="Z71" s="1203"/>
      <c r="AA71" s="1204"/>
    </row>
    <row r="72" spans="1:27" ht="23.25" x14ac:dyDescent="0.25">
      <c r="A72" s="24" t="s">
        <v>110</v>
      </c>
      <c r="B72" s="1210" t="s">
        <v>111</v>
      </c>
      <c r="C72" s="1206"/>
      <c r="D72" s="1206"/>
      <c r="E72" s="1207"/>
      <c r="F72" s="1206" t="s">
        <v>112</v>
      </c>
      <c r="G72" s="1206"/>
      <c r="H72" s="1206"/>
      <c r="I72" s="1207"/>
      <c r="J72" s="24" t="s">
        <v>110</v>
      </c>
      <c r="K72" s="1210" t="s">
        <v>111</v>
      </c>
      <c r="L72" s="1206"/>
      <c r="M72" s="1206"/>
      <c r="N72" s="1207"/>
      <c r="O72" s="1208" t="s">
        <v>112</v>
      </c>
      <c r="P72" s="1208"/>
      <c r="Q72" s="1208"/>
      <c r="R72" s="1209"/>
      <c r="S72" s="24" t="s">
        <v>110</v>
      </c>
      <c r="T72" s="1210" t="s">
        <v>111</v>
      </c>
      <c r="U72" s="1206"/>
      <c r="V72" s="1206"/>
      <c r="W72" s="1207"/>
      <c r="X72" s="1208" t="s">
        <v>112</v>
      </c>
      <c r="Y72" s="1208"/>
      <c r="Z72" s="1208"/>
      <c r="AA72" s="1209"/>
    </row>
    <row r="73" spans="1:27" ht="21" x14ac:dyDescent="0.35">
      <c r="A73" s="37" t="s">
        <v>255</v>
      </c>
      <c r="B73" s="1213" t="str">
        <f>IF('Main Sheet'!F18=0,"",'Main Sheet'!F18)</f>
        <v>42x21x33 1/2 2DRX6DW</v>
      </c>
      <c r="C73" s="1214"/>
      <c r="D73" s="1214"/>
      <c r="E73" s="1215"/>
      <c r="F73" s="137" t="str">
        <f>IF('Main Sheet'!F18=0,"",'Main Sheet'!H18)</f>
        <v>MDF</v>
      </c>
      <c r="G73" s="141"/>
      <c r="H73" s="141"/>
      <c r="I73" s="142"/>
      <c r="J73" s="151" t="str">
        <f>IF('Main Sheet'!M18=0,"",'Main Sheet'!M20)</f>
        <v>[1]</v>
      </c>
      <c r="K73" s="1213" t="str">
        <f>IF('Main Sheet'!M18=0,"",'Main Sheet'!M18)</f>
        <v>36WX36H</v>
      </c>
      <c r="L73" s="1214"/>
      <c r="M73" s="1214"/>
      <c r="N73" s="1215"/>
      <c r="O73" s="1216" t="str">
        <f>IF('Main Sheet'!M18=0,"",'Main Sheet'!H18)</f>
        <v>MDF</v>
      </c>
      <c r="P73" s="1217"/>
      <c r="Q73" s="1217"/>
      <c r="R73" s="1218"/>
      <c r="S73" s="151" t="s">
        <v>133</v>
      </c>
      <c r="T73" s="1213" t="str">
        <f>IF('Main Sheet'!J18=0,"",'Main Sheet'!J18)</f>
        <v/>
      </c>
      <c r="U73" s="1214"/>
      <c r="V73" s="1214"/>
      <c r="W73" s="1215"/>
      <c r="X73" s="1216" t="str">
        <f>IF('Main Sheet'!J18=0,"",'Main Sheet'!H18)</f>
        <v/>
      </c>
      <c r="Y73" s="1217"/>
      <c r="Z73" s="1217"/>
      <c r="AA73" s="1218"/>
    </row>
    <row r="74" spans="1:27" ht="18.75" customHeight="1" x14ac:dyDescent="0.3">
      <c r="A74" s="27"/>
      <c r="B74" s="1220" t="str">
        <f>VLOOKUP('Main Sheet'!E18,'VANITY INFO'!A3:B784,2,FALSE)</f>
        <v>42" CLASSIC- 2 DR 6 DW</v>
      </c>
      <c r="C74" s="1221"/>
      <c r="D74" s="1221"/>
      <c r="E74" s="1222"/>
      <c r="F74" s="152" t="str">
        <f>IF('Main Sheet'!F18=0,"",'Main Sheet'!G18)</f>
        <v xml:space="preserve">VISTA FLAT </v>
      </c>
      <c r="G74" s="138"/>
      <c r="H74" s="146"/>
      <c r="I74" s="135"/>
      <c r="J74" s="47"/>
      <c r="K74" s="1220" t="str">
        <f>IF('Main Sheet'!M18=0,"",'Main Sheet'!M3)</f>
        <v>FRAMED MIRROR</v>
      </c>
      <c r="L74" s="1221"/>
      <c r="M74" s="1221"/>
      <c r="N74" s="1221"/>
      <c r="O74" s="1225" t="str">
        <f>IF('Main Sheet'!M18=0,"",'Main Sheet'!G18)</f>
        <v xml:space="preserve">VISTA FLAT </v>
      </c>
      <c r="P74" s="1226"/>
      <c r="Q74" s="1226"/>
      <c r="R74" s="1227"/>
      <c r="S74" s="47"/>
      <c r="T74" s="1220" t="str">
        <f>IF('Main Sheet'!J18=0,"",'Main Sheet'!J3)</f>
        <v/>
      </c>
      <c r="U74" s="1221"/>
      <c r="V74" s="1221"/>
      <c r="W74" s="1222"/>
      <c r="X74" s="1216" t="str">
        <f>IF('Main Sheet'!J18=0,"",'Main Sheet'!G18)</f>
        <v/>
      </c>
      <c r="Y74" s="1217"/>
      <c r="Z74" s="1217"/>
      <c r="AA74" s="1218"/>
    </row>
    <row r="75" spans="1:27" ht="18.75" customHeight="1" x14ac:dyDescent="0.3">
      <c r="A75" s="27"/>
      <c r="B75" s="1220"/>
      <c r="C75" s="1221"/>
      <c r="D75" s="1221"/>
      <c r="E75" s="1222"/>
      <c r="F75" s="152" t="str">
        <f>IF('Main Sheet'!F18=0,"",'Main Sheet'!I18)</f>
        <v>AHM 80</v>
      </c>
      <c r="G75" s="138"/>
      <c r="H75" s="138"/>
      <c r="I75" s="139"/>
      <c r="J75" s="47"/>
      <c r="K75" s="1220"/>
      <c r="L75" s="1221"/>
      <c r="M75" s="1221"/>
      <c r="N75" s="1221"/>
      <c r="O75" s="1225" t="str">
        <f>IF('Main Sheet'!M18=0,"",'Main Sheet'!I18)</f>
        <v>AHM 80</v>
      </c>
      <c r="P75" s="1226"/>
      <c r="Q75" s="1226"/>
      <c r="R75" s="1227"/>
      <c r="S75" s="47"/>
      <c r="T75" s="1220"/>
      <c r="U75" s="1221"/>
      <c r="V75" s="1221"/>
      <c r="W75" s="1222"/>
      <c r="X75" s="1216" t="str">
        <f>IF('Main Sheet'!J18=0,"",'Main Sheet'!I18)</f>
        <v/>
      </c>
      <c r="Y75" s="1217"/>
      <c r="Z75" s="1217"/>
      <c r="AA75" s="1218"/>
    </row>
    <row r="76" spans="1:27" ht="18.75" customHeight="1" x14ac:dyDescent="0.3">
      <c r="A76" s="47"/>
      <c r="B76" s="1221"/>
      <c r="C76" s="1221"/>
      <c r="D76" s="1221"/>
      <c r="E76" s="1222"/>
      <c r="F76" s="694" t="str">
        <f>IF('Main Sheet'!F18=0,"",'Main Sheet'!L18)</f>
        <v>DR-CH</v>
      </c>
      <c r="G76" s="138" t="str">
        <f>IF('Main Sheet'!L19=0,"",'Main Sheet'!L19)</f>
        <v>DW-CH</v>
      </c>
      <c r="H76" s="138"/>
      <c r="I76" s="139"/>
      <c r="J76" s="47"/>
      <c r="K76" s="60"/>
      <c r="L76" s="60"/>
      <c r="M76" s="60"/>
      <c r="N76" s="60"/>
      <c r="O76" s="1278"/>
      <c r="P76" s="1236"/>
      <c r="Q76" s="1236"/>
      <c r="R76" s="1237"/>
      <c r="S76" s="47"/>
      <c r="T76" s="1220" t="e">
        <f>VLOOKUP('Main Sheet'!J20,'VANITY INFO'!R1:S272,2,FALSE)</f>
        <v>#N/A</v>
      </c>
      <c r="U76" s="1221"/>
      <c r="V76" s="1221"/>
      <c r="W76" s="1222"/>
      <c r="X76" s="1236"/>
      <c r="Y76" s="1236"/>
      <c r="Z76" s="1236"/>
      <c r="AA76" s="1237"/>
    </row>
    <row r="77" spans="1:27" ht="18.75" customHeight="1" x14ac:dyDescent="0.3">
      <c r="A77" s="38" t="str">
        <f>IF('Main Sheet'!K20=0,"",'Main Sheet'!K20)</f>
        <v>(1)</v>
      </c>
      <c r="B77" s="1240" t="str">
        <f>IF('Main Sheet'!F18=0,"",'Main Sheet'!K18)</f>
        <v>1/2 X 33 1/2</v>
      </c>
      <c r="C77" s="1240"/>
      <c r="D77" s="1240"/>
      <c r="E77" s="1241"/>
      <c r="F77" s="152" t="str">
        <f>IF('Main Sheet'!F18=0,"",'Main Sheet'!K3)</f>
        <v>FILLER</v>
      </c>
      <c r="G77" s="62"/>
      <c r="H77" s="62"/>
      <c r="I77" s="63"/>
      <c r="J77" s="48"/>
      <c r="K77" s="1242"/>
      <c r="L77" s="1242"/>
      <c r="M77" s="1242"/>
      <c r="N77" s="1242"/>
      <c r="O77" s="1278"/>
      <c r="P77" s="1236"/>
      <c r="Q77" s="1236"/>
      <c r="R77" s="1237"/>
      <c r="S77" s="48"/>
      <c r="T77" s="1220"/>
      <c r="U77" s="1221"/>
      <c r="V77" s="1221"/>
      <c r="W77" s="1222"/>
      <c r="X77" s="1236"/>
      <c r="Y77" s="1236"/>
      <c r="Z77" s="1236"/>
      <c r="AA77" s="1237"/>
    </row>
    <row r="78" spans="1:27" ht="18.75" x14ac:dyDescent="0.3">
      <c r="A78" s="35"/>
      <c r="B78" s="1290" t="str">
        <f>IF('Main Sheet'!N18=0,"",'Main Sheet'!N18)</f>
        <v/>
      </c>
      <c r="C78" s="1242"/>
      <c r="D78" s="1242"/>
      <c r="E78" s="1243"/>
      <c r="F78" s="155"/>
      <c r="G78" s="26"/>
      <c r="H78" s="26"/>
      <c r="I78" s="34"/>
      <c r="J78" s="35"/>
      <c r="K78" s="26"/>
      <c r="L78" s="26"/>
      <c r="M78" s="26"/>
      <c r="N78" s="147"/>
      <c r="O78" s="149"/>
      <c r="P78" s="147"/>
      <c r="Q78" s="147"/>
      <c r="R78" s="34"/>
      <c r="S78" s="35"/>
      <c r="T78" s="26"/>
      <c r="U78" s="26"/>
      <c r="V78" s="26"/>
      <c r="W78" s="34"/>
      <c r="X78" s="26"/>
      <c r="Y78" s="26"/>
      <c r="Z78" s="26"/>
      <c r="AA78" s="34"/>
    </row>
    <row r="79" spans="1:27" ht="18.75" x14ac:dyDescent="0.3">
      <c r="A79" s="30"/>
      <c r="B79" s="33"/>
      <c r="C79" s="31"/>
      <c r="D79" s="31"/>
      <c r="E79" s="32"/>
      <c r="F79" s="156"/>
      <c r="G79" s="31"/>
      <c r="H79" s="31"/>
      <c r="I79" s="32"/>
      <c r="J79" s="36"/>
      <c r="K79" s="33"/>
      <c r="L79" s="31"/>
      <c r="M79" s="31"/>
      <c r="N79" s="31"/>
      <c r="O79" s="33"/>
      <c r="P79" s="31"/>
      <c r="Q79" s="31"/>
      <c r="R79" s="32"/>
      <c r="S79" s="36"/>
      <c r="T79" s="33"/>
      <c r="U79" s="31"/>
      <c r="V79" s="31"/>
      <c r="W79" s="32"/>
      <c r="X79" s="31"/>
      <c r="Y79" s="31"/>
      <c r="Z79" s="31"/>
      <c r="AA79" s="32"/>
    </row>
    <row r="80" spans="1:27" s="22" customFormat="1" ht="18" customHeight="1" x14ac:dyDescent="0.25">
      <c r="A80" s="77"/>
      <c r="B80" s="77"/>
      <c r="C80" s="77"/>
      <c r="D80" s="77"/>
      <c r="E80" s="77"/>
      <c r="F80" s="153"/>
      <c r="G80" s="77"/>
      <c r="H80" s="77"/>
      <c r="I80" s="77"/>
      <c r="J80" s="77"/>
      <c r="K80" s="77"/>
      <c r="L80" s="77"/>
      <c r="M80" s="77"/>
      <c r="N80" s="77"/>
      <c r="O80" s="77"/>
      <c r="P80" s="77"/>
      <c r="Q80" s="77"/>
      <c r="R80" s="77"/>
      <c r="S80" s="77"/>
      <c r="T80" s="77"/>
      <c r="U80" s="77"/>
      <c r="V80" s="77"/>
      <c r="W80" s="77"/>
      <c r="X80" s="77"/>
      <c r="Y80" s="77"/>
      <c r="Z80" s="77"/>
      <c r="AA80" s="77"/>
    </row>
    <row r="81" spans="1:27" ht="26.25" x14ac:dyDescent="0.25">
      <c r="A81" s="18"/>
      <c r="B81" s="18"/>
      <c r="C81" s="18"/>
      <c r="D81" s="28"/>
      <c r="E81" s="28"/>
      <c r="F81" s="154"/>
      <c r="G81" s="29"/>
      <c r="H81" s="29"/>
      <c r="I81" s="29"/>
      <c r="J81" s="18"/>
      <c r="K81" s="18"/>
      <c r="L81" s="18"/>
      <c r="M81" s="28"/>
      <c r="N81" s="28"/>
      <c r="O81" s="28"/>
      <c r="P81" s="29"/>
      <c r="Q81" s="29"/>
      <c r="R81" s="29"/>
      <c r="S81" s="18"/>
      <c r="T81" s="18"/>
      <c r="U81" s="18"/>
      <c r="V81" s="28"/>
      <c r="W81" s="28"/>
      <c r="X81" s="28"/>
      <c r="Y81" s="29"/>
      <c r="Z81" s="29"/>
      <c r="AA81" s="29"/>
    </row>
    <row r="82" spans="1:27" ht="26.25" customHeight="1" x14ac:dyDescent="0.25">
      <c r="A82" s="1140"/>
      <c r="B82" s="1141"/>
      <c r="C82" s="1142"/>
      <c r="D82" s="1132" t="s">
        <v>890</v>
      </c>
      <c r="E82" s="1133"/>
      <c r="F82" s="1134"/>
      <c r="G82" s="23" t="s">
        <v>1125</v>
      </c>
      <c r="H82" s="1149" t="str">
        <f>IF('Main Sheet'!F21=0,"",'Main Sheet'!C21)</f>
        <v>5678.1-5</v>
      </c>
      <c r="I82" s="1150"/>
      <c r="J82" s="1140"/>
      <c r="K82" s="1141"/>
      <c r="L82" s="1142"/>
      <c r="M82" s="1132" t="s">
        <v>890</v>
      </c>
      <c r="N82" s="1133"/>
      <c r="O82" s="1134"/>
      <c r="P82" s="23" t="s">
        <v>1125</v>
      </c>
      <c r="Q82" s="1149" t="str">
        <f>IF('Main Sheet'!M21=0,"",'Main Sheet'!C21)</f>
        <v/>
      </c>
      <c r="R82" s="1150"/>
      <c r="S82" s="1140"/>
      <c r="T82" s="1141"/>
      <c r="U82" s="1142"/>
      <c r="V82" s="1191" t="s">
        <v>890</v>
      </c>
      <c r="W82" s="1191"/>
      <c r="X82" s="816"/>
      <c r="Y82" s="23" t="s">
        <v>1125</v>
      </c>
      <c r="Z82" s="1149" t="str">
        <f>IF('Main Sheet'!J21=0,"",'Main Sheet'!C21)</f>
        <v/>
      </c>
      <c r="AA82" s="1150"/>
    </row>
    <row r="83" spans="1:27" ht="26.25" x14ac:dyDescent="0.25">
      <c r="A83" s="1143"/>
      <c r="B83" s="1144"/>
      <c r="C83" s="1145"/>
      <c r="D83" s="1135"/>
      <c r="E83" s="1136"/>
      <c r="F83" s="1137"/>
      <c r="G83" s="23" t="s">
        <v>122</v>
      </c>
      <c r="H83" s="1153">
        <f>IF('Main Sheet'!F21=0,"",'Main Sheet'!B23)</f>
        <v>2736</v>
      </c>
      <c r="I83" s="1154"/>
      <c r="J83" s="1143"/>
      <c r="K83" s="1144"/>
      <c r="L83" s="1145"/>
      <c r="M83" s="1135"/>
      <c r="N83" s="1136"/>
      <c r="O83" s="1137"/>
      <c r="P83" s="23" t="s">
        <v>122</v>
      </c>
      <c r="Q83" s="1280" t="str">
        <f>IF('Main Sheet'!M21=0,"",'Main Sheet'!B23)</f>
        <v/>
      </c>
      <c r="R83" s="1281"/>
      <c r="S83" s="1143"/>
      <c r="T83" s="1144"/>
      <c r="U83" s="1145"/>
      <c r="V83" s="1193"/>
      <c r="W83" s="1193"/>
      <c r="X83" s="1194"/>
      <c r="Y83" s="23" t="s">
        <v>122</v>
      </c>
      <c r="Z83" s="1280" t="str">
        <f>IF('Main Sheet'!J21=0,"",'Main Sheet'!B23)</f>
        <v/>
      </c>
      <c r="AA83" s="1281"/>
    </row>
    <row r="84" spans="1:27" ht="26.25" x14ac:dyDescent="0.25">
      <c r="A84" s="1143"/>
      <c r="B84" s="1144"/>
      <c r="C84" s="1145"/>
      <c r="D84" s="1135"/>
      <c r="E84" s="1136"/>
      <c r="F84" s="1137"/>
      <c r="G84" s="25" t="s">
        <v>108</v>
      </c>
      <c r="H84" s="1157">
        <f>IF('Main Sheet'!F21=0,"",'Main Sheet'!D21)</f>
        <v>44463</v>
      </c>
      <c r="I84" s="1158"/>
      <c r="J84" s="1143"/>
      <c r="K84" s="1144"/>
      <c r="L84" s="1145"/>
      <c r="M84" s="1135"/>
      <c r="N84" s="1136"/>
      <c r="O84" s="1137"/>
      <c r="P84" s="25" t="s">
        <v>108</v>
      </c>
      <c r="Q84" s="1157" t="str">
        <f>IF('Main Sheet'!M21=0,"",'Main Sheet'!D21)</f>
        <v/>
      </c>
      <c r="R84" s="1158"/>
      <c r="S84" s="1143"/>
      <c r="T84" s="1144"/>
      <c r="U84" s="1145"/>
      <c r="V84" s="1193"/>
      <c r="W84" s="1193"/>
      <c r="X84" s="1194"/>
      <c r="Y84" s="25" t="s">
        <v>108</v>
      </c>
      <c r="Z84" s="1248" t="str">
        <f>IF('Main Sheet'!J21=0,"",'Main Sheet'!D21)</f>
        <v/>
      </c>
      <c r="AA84" s="1249"/>
    </row>
    <row r="85" spans="1:27" ht="31.5" x14ac:dyDescent="0.25">
      <c r="A85" s="1146"/>
      <c r="B85" s="1147"/>
      <c r="C85" s="1148"/>
      <c r="D85" s="1179" t="s">
        <v>106</v>
      </c>
      <c r="E85" s="1180"/>
      <c r="F85" s="1180"/>
      <c r="G85" s="1170" t="str">
        <f>IF('Main Sheet'!F21=0,"",'Main Sheet'!H1)</f>
        <v>37-M</v>
      </c>
      <c r="H85" s="1171"/>
      <c r="I85" s="1172"/>
      <c r="J85" s="1146"/>
      <c r="K85" s="1147"/>
      <c r="L85" s="1148"/>
      <c r="M85" s="1179" t="s">
        <v>106</v>
      </c>
      <c r="N85" s="1180"/>
      <c r="O85" s="1289"/>
      <c r="P85" s="1181" t="str">
        <f>'Main Sheet'!H1</f>
        <v>37-M</v>
      </c>
      <c r="Q85" s="1182"/>
      <c r="R85" s="1183"/>
      <c r="S85" s="1146"/>
      <c r="T85" s="1147"/>
      <c r="U85" s="1148"/>
      <c r="V85" s="1180"/>
      <c r="W85" s="1180"/>
      <c r="X85" s="1289"/>
      <c r="Y85" s="1181" t="str">
        <f>'Main Sheet'!H1</f>
        <v>37-M</v>
      </c>
      <c r="Z85" s="1182"/>
      <c r="AA85" s="1183"/>
    </row>
    <row r="86" spans="1:27" x14ac:dyDescent="0.25">
      <c r="A86" s="321"/>
      <c r="B86" s="320"/>
      <c r="C86" s="320"/>
      <c r="D86" s="320"/>
      <c r="E86" s="320"/>
      <c r="F86" s="320"/>
      <c r="G86" s="1173"/>
      <c r="H86" s="1174"/>
      <c r="I86" s="1175"/>
      <c r="J86" s="321"/>
      <c r="K86" s="320"/>
      <c r="L86" s="320"/>
      <c r="M86" s="320"/>
      <c r="N86" s="320"/>
      <c r="O86" s="398"/>
      <c r="P86" s="1184"/>
      <c r="Q86" s="1185"/>
      <c r="R86" s="1186"/>
      <c r="S86" s="321"/>
      <c r="T86" s="320"/>
      <c r="U86" s="398"/>
      <c r="V86" s="320"/>
      <c r="W86" s="320"/>
      <c r="X86" s="398"/>
      <c r="Y86" s="1184"/>
      <c r="Z86" s="1185"/>
      <c r="AA86" s="1186"/>
    </row>
    <row r="87" spans="1:27" ht="18.75" x14ac:dyDescent="0.25">
      <c r="A87" s="1283" t="s">
        <v>109</v>
      </c>
      <c r="B87" s="1284"/>
      <c r="C87" s="1284"/>
      <c r="D87" s="1284"/>
      <c r="E87" s="1285"/>
      <c r="F87" s="322"/>
      <c r="G87" s="1176"/>
      <c r="H87" s="1177"/>
      <c r="I87" s="1178"/>
      <c r="J87" s="1164" t="s">
        <v>109</v>
      </c>
      <c r="K87" s="1165"/>
      <c r="L87" s="1165"/>
      <c r="M87" s="1165"/>
      <c r="N87" s="1165"/>
      <c r="O87" s="397"/>
      <c r="P87" s="1187"/>
      <c r="Q87" s="1188"/>
      <c r="R87" s="1189"/>
      <c r="S87" s="1164"/>
      <c r="T87" s="1165"/>
      <c r="U87" s="1165"/>
      <c r="V87" s="1165"/>
      <c r="W87" s="1165"/>
      <c r="X87" s="396"/>
      <c r="Y87" s="1187"/>
      <c r="Z87" s="1188"/>
      <c r="AA87" s="1189"/>
    </row>
    <row r="88" spans="1:27" ht="31.5" x14ac:dyDescent="0.25">
      <c r="A88" s="1202" t="str">
        <f>IF('Main Sheet'!D21=0,"",'Main Sheet'!A21)</f>
        <v>DEPEUTER'S DECORATING CENTRE</v>
      </c>
      <c r="B88" s="1203"/>
      <c r="C88" s="1203"/>
      <c r="D88" s="1203"/>
      <c r="E88" s="1203"/>
      <c r="F88" s="1203"/>
      <c r="G88" s="1203"/>
      <c r="H88" s="1203"/>
      <c r="I88" s="1204"/>
      <c r="J88" s="1202" t="str">
        <f>IF('Main Sheet'!M21=0,"",'Main Sheet'!A21)</f>
        <v/>
      </c>
      <c r="K88" s="1203"/>
      <c r="L88" s="1203"/>
      <c r="M88" s="1203"/>
      <c r="N88" s="1203"/>
      <c r="O88" s="1203"/>
      <c r="P88" s="1203"/>
      <c r="Q88" s="1203"/>
      <c r="R88" s="1204"/>
      <c r="S88" s="1202" t="str">
        <f>IF('Main Sheet'!J21=0,"",'Main Sheet'!A21)</f>
        <v/>
      </c>
      <c r="T88" s="1203"/>
      <c r="U88" s="1203"/>
      <c r="V88" s="1203"/>
      <c r="W88" s="1203"/>
      <c r="X88" s="1203"/>
      <c r="Y88" s="1203"/>
      <c r="Z88" s="1203"/>
      <c r="AA88" s="1204"/>
    </row>
    <row r="89" spans="1:27" ht="23.25" x14ac:dyDescent="0.25">
      <c r="A89" s="24" t="s">
        <v>110</v>
      </c>
      <c r="B89" s="1210" t="s">
        <v>111</v>
      </c>
      <c r="C89" s="1206"/>
      <c r="D89" s="1206"/>
      <c r="E89" s="1207"/>
      <c r="F89" s="1270" t="s">
        <v>112</v>
      </c>
      <c r="G89" s="1271"/>
      <c r="H89" s="1271"/>
      <c r="I89" s="1272"/>
      <c r="J89" s="24" t="s">
        <v>110</v>
      </c>
      <c r="K89" s="1210" t="s">
        <v>111</v>
      </c>
      <c r="L89" s="1206"/>
      <c r="M89" s="1206"/>
      <c r="N89" s="1207"/>
      <c r="O89" s="1206" t="s">
        <v>112</v>
      </c>
      <c r="P89" s="1206"/>
      <c r="Q89" s="1206"/>
      <c r="R89" s="1207"/>
      <c r="S89" s="24"/>
      <c r="T89" s="1210"/>
      <c r="U89" s="1206"/>
      <c r="V89" s="1206"/>
      <c r="W89" s="1207"/>
      <c r="X89" s="1206"/>
      <c r="Y89" s="1206"/>
      <c r="Z89" s="1206"/>
      <c r="AA89" s="1207"/>
    </row>
    <row r="90" spans="1:27" ht="21" x14ac:dyDescent="0.35">
      <c r="A90" s="37" t="s">
        <v>255</v>
      </c>
      <c r="B90" s="1213" t="str">
        <f>IF('Main Sheet'!F21=0,"",'Main Sheet'!F21)</f>
        <v>48X21X33 1/2 2DR 6DW</v>
      </c>
      <c r="C90" s="1214"/>
      <c r="D90" s="1214"/>
      <c r="E90" s="1215"/>
      <c r="F90" s="152" t="str">
        <f>IF('Main Sheet'!F21=0,"",'Main Sheet'!H21)</f>
        <v xml:space="preserve">MAPLE </v>
      </c>
      <c r="G90" s="138"/>
      <c r="H90" s="138"/>
      <c r="I90" s="142"/>
      <c r="J90" s="151" t="str">
        <f>IF('Main Sheet'!M21=0,"",'Main Sheet'!M23)</f>
        <v/>
      </c>
      <c r="K90" s="1213" t="str">
        <f>IF('Main Sheet'!M21=0,"",'Main Sheet'!M21)</f>
        <v/>
      </c>
      <c r="L90" s="1214"/>
      <c r="M90" s="1214"/>
      <c r="N90" s="1214"/>
      <c r="O90" s="1216" t="str">
        <f>IF('Main Sheet'!M21=0,"",'Main Sheet'!H21)</f>
        <v/>
      </c>
      <c r="P90" s="1217"/>
      <c r="Q90" s="1217"/>
      <c r="R90" s="1218"/>
      <c r="S90" s="151" t="s">
        <v>133</v>
      </c>
      <c r="T90" s="1213" t="str">
        <f>IF('Main Sheet'!J21=0,"",'Main Sheet'!J21)</f>
        <v/>
      </c>
      <c r="U90" s="1214"/>
      <c r="V90" s="1214"/>
      <c r="W90" s="1215"/>
      <c r="X90" s="1216" t="str">
        <f>IF('Main Sheet'!J21=0,"",'Main Sheet'!H21)</f>
        <v/>
      </c>
      <c r="Y90" s="1217"/>
      <c r="Z90" s="1217"/>
      <c r="AA90" s="1218"/>
    </row>
    <row r="91" spans="1:27" ht="18.75" customHeight="1" x14ac:dyDescent="0.3">
      <c r="A91" s="47"/>
      <c r="B91" s="1220" t="str">
        <f>VLOOKUP('Main Sheet'!E21,'VANITY INFO'!A3:B801,2,FALSE)</f>
        <v>48" CLASSIC- 2 DR 6 DW</v>
      </c>
      <c r="C91" s="1221"/>
      <c r="D91" s="1221"/>
      <c r="E91" s="1222"/>
      <c r="F91" s="152" t="str">
        <f>IF('Main Sheet'!F21=0,"",'Main Sheet'!G21)</f>
        <v>SHAKER</v>
      </c>
      <c r="G91" s="138"/>
      <c r="H91" s="146"/>
      <c r="I91" s="135"/>
      <c r="J91" s="47"/>
      <c r="K91" s="1220" t="str">
        <f>IF('Main Sheet'!M21=0,"",'Main Sheet'!M3)</f>
        <v/>
      </c>
      <c r="L91" s="1221"/>
      <c r="M91" s="1221"/>
      <c r="N91" s="1221"/>
      <c r="O91" s="1225" t="str">
        <f>IF('Main Sheet'!M21=0,"",'Main Sheet'!G21)</f>
        <v/>
      </c>
      <c r="P91" s="1226"/>
      <c r="Q91" s="1226"/>
      <c r="R91" s="1227"/>
      <c r="S91" s="47"/>
      <c r="T91" s="1220" t="str">
        <f>IF('Main Sheet'!J21=0,"",'Main Sheet'!J3)</f>
        <v/>
      </c>
      <c r="U91" s="1221"/>
      <c r="V91" s="1221"/>
      <c r="W91" s="1222"/>
      <c r="X91" s="1216" t="str">
        <f>IF('Main Sheet'!J21=0,"",'Main Sheet'!G21)</f>
        <v/>
      </c>
      <c r="Y91" s="1217"/>
      <c r="Z91" s="1217"/>
      <c r="AA91" s="1218"/>
    </row>
    <row r="92" spans="1:27" ht="18.75" customHeight="1" x14ac:dyDescent="0.3">
      <c r="A92" s="47"/>
      <c r="B92" s="1220"/>
      <c r="C92" s="1221"/>
      <c r="D92" s="1221"/>
      <c r="E92" s="1222"/>
      <c r="F92" s="152" t="str">
        <f>IF('Main Sheet'!F21=0,"",'Main Sheet'!I21)</f>
        <v>AHM 3700</v>
      </c>
      <c r="G92" s="138"/>
      <c r="H92" s="138"/>
      <c r="I92" s="139"/>
      <c r="J92" s="47"/>
      <c r="K92" s="1220"/>
      <c r="L92" s="1221"/>
      <c r="M92" s="1221"/>
      <c r="N92" s="1221"/>
      <c r="O92" s="1225" t="str">
        <f>IF('Main Sheet'!M21=0,"",'Main Sheet'!I21)</f>
        <v/>
      </c>
      <c r="P92" s="1226"/>
      <c r="Q92" s="1226"/>
      <c r="R92" s="1227"/>
      <c r="S92" s="47"/>
      <c r="T92" s="1220"/>
      <c r="U92" s="1221"/>
      <c r="V92" s="1221"/>
      <c r="W92" s="1222"/>
      <c r="X92" s="1216" t="str">
        <f>IF('Main Sheet'!J21=0,"",'Main Sheet'!I21)</f>
        <v/>
      </c>
      <c r="Y92" s="1217"/>
      <c r="Z92" s="1217"/>
      <c r="AA92" s="1218"/>
    </row>
    <row r="93" spans="1:27" ht="18.75" customHeight="1" x14ac:dyDescent="0.3">
      <c r="A93" s="47"/>
      <c r="B93" s="1220"/>
      <c r="C93" s="1221"/>
      <c r="D93" s="1221"/>
      <c r="E93" s="1222"/>
      <c r="F93" s="694" t="str">
        <f>IF('Main Sheet'!F21=0,"",'Main Sheet'!L21)</f>
        <v>DR-CH</v>
      </c>
      <c r="G93" s="138" t="str">
        <f>IF('Main Sheet'!L22=0,"",'Main Sheet'!L22)</f>
        <v>DW-CH</v>
      </c>
      <c r="H93" s="138"/>
      <c r="I93" s="139"/>
      <c r="J93" s="47"/>
      <c r="K93" s="60"/>
      <c r="L93" s="60"/>
      <c r="M93" s="60"/>
      <c r="N93" s="60"/>
      <c r="O93" s="163"/>
      <c r="P93" s="62"/>
      <c r="Q93" s="62"/>
      <c r="R93" s="63"/>
      <c r="S93" s="47"/>
      <c r="T93" s="1220" t="e">
        <f>VLOOKUP('Main Sheet'!J23,'VANITY INFO'!R1:S288,2,FALSE)</f>
        <v>#N/A</v>
      </c>
      <c r="U93" s="1221"/>
      <c r="V93" s="1221"/>
      <c r="W93" s="1222"/>
      <c r="X93" s="62"/>
      <c r="Y93" s="62"/>
      <c r="Z93" s="62"/>
      <c r="AA93" s="63"/>
    </row>
    <row r="94" spans="1:27" ht="18.75" customHeight="1" x14ac:dyDescent="0.3">
      <c r="A94" s="38" t="str">
        <f>IF('Main Sheet'!K23=0,"",'Main Sheet'!K23)</f>
        <v>(1)</v>
      </c>
      <c r="B94" s="1240" t="str">
        <f>IF('Main Sheet'!F21=0,"",'Main Sheet'!K21)</f>
        <v>1/2 X 33 1/2</v>
      </c>
      <c r="C94" s="1240"/>
      <c r="D94" s="1240"/>
      <c r="E94" s="1241"/>
      <c r="F94" s="152" t="str">
        <f>IF('Main Sheet'!F21=0,"",'Main Sheet'!K3)</f>
        <v>FILLER</v>
      </c>
      <c r="G94" s="62"/>
      <c r="H94" s="62"/>
      <c r="I94" s="63"/>
      <c r="J94" s="38"/>
      <c r="K94" s="1242"/>
      <c r="L94" s="1242"/>
      <c r="M94" s="1242"/>
      <c r="N94" s="1242"/>
      <c r="O94" s="1278"/>
      <c r="P94" s="1236"/>
      <c r="Q94" s="1236"/>
      <c r="R94" s="1237"/>
      <c r="S94" s="38"/>
      <c r="T94" s="1220"/>
      <c r="U94" s="1221"/>
      <c r="V94" s="1221"/>
      <c r="W94" s="1222"/>
      <c r="X94" s="1278"/>
      <c r="Y94" s="1236"/>
      <c r="Z94" s="1236"/>
      <c r="AA94" s="1237"/>
    </row>
    <row r="95" spans="1:27" ht="23.25" customHeight="1" x14ac:dyDescent="0.3">
      <c r="A95" s="35"/>
      <c r="B95" s="26" t="str">
        <f>IF('Main Sheet'!N21=0,"",'Main Sheet'!N21)</f>
        <v/>
      </c>
      <c r="C95" s="26"/>
      <c r="D95" s="26"/>
      <c r="E95" s="34"/>
      <c r="F95" s="138"/>
      <c r="G95" s="26"/>
      <c r="H95" s="26"/>
      <c r="I95" s="34"/>
      <c r="J95" s="35"/>
      <c r="K95" s="26"/>
      <c r="L95" s="26"/>
      <c r="M95" s="26"/>
      <c r="N95" s="147"/>
      <c r="O95" s="149"/>
      <c r="P95" s="147"/>
      <c r="Q95" s="147"/>
      <c r="R95" s="34"/>
      <c r="S95" s="35"/>
      <c r="T95" s="26"/>
      <c r="U95" s="26"/>
      <c r="V95" s="26"/>
      <c r="W95" s="34"/>
      <c r="X95" s="26"/>
      <c r="Y95" s="26"/>
      <c r="Z95" s="26"/>
      <c r="AA95" s="34"/>
    </row>
    <row r="96" spans="1:27" ht="66.75" customHeight="1" x14ac:dyDescent="0.3">
      <c r="A96" s="36"/>
      <c r="B96" s="33"/>
      <c r="C96" s="31"/>
      <c r="D96" s="31"/>
      <c r="E96" s="32"/>
      <c r="F96" s="156"/>
      <c r="G96" s="31"/>
      <c r="H96" s="31"/>
      <c r="I96" s="32"/>
      <c r="J96" s="36"/>
      <c r="K96" s="33"/>
      <c r="L96" s="31"/>
      <c r="M96" s="31"/>
      <c r="N96" s="31"/>
      <c r="O96" s="33"/>
      <c r="P96" s="31"/>
      <c r="Q96" s="31"/>
      <c r="R96" s="32"/>
      <c r="S96" s="36"/>
      <c r="T96" s="33"/>
      <c r="U96" s="31"/>
      <c r="V96" s="31"/>
      <c r="W96" s="32"/>
      <c r="X96" s="31"/>
      <c r="Y96" s="31"/>
      <c r="Z96" s="31"/>
      <c r="AA96" s="32"/>
    </row>
    <row r="97" spans="1:27" ht="26.25" customHeight="1" x14ac:dyDescent="0.25">
      <c r="A97" s="1140"/>
      <c r="B97" s="1141"/>
      <c r="C97" s="1142"/>
      <c r="D97" s="1132" t="s">
        <v>890</v>
      </c>
      <c r="E97" s="1133"/>
      <c r="F97" s="1134"/>
      <c r="G97" s="23" t="s">
        <v>1125</v>
      </c>
      <c r="H97" s="1149" t="str">
        <f>IF('Main Sheet'!F24=0,"",'Main Sheet'!C24)</f>
        <v>5678.2-5</v>
      </c>
      <c r="I97" s="1150"/>
      <c r="J97" s="1140"/>
      <c r="K97" s="1141"/>
      <c r="L97" s="1142"/>
      <c r="M97" s="1132" t="s">
        <v>890</v>
      </c>
      <c r="N97" s="1133"/>
      <c r="O97" s="1133"/>
      <c r="P97" s="23" t="s">
        <v>1125</v>
      </c>
      <c r="Q97" s="1149" t="str">
        <f>IF('Main Sheet'!M24=0,"",'Main Sheet'!C24)</f>
        <v/>
      </c>
      <c r="R97" s="1150"/>
      <c r="S97" s="1140"/>
      <c r="T97" s="1141"/>
      <c r="U97" s="1142"/>
      <c r="V97" s="1190" t="s">
        <v>890</v>
      </c>
      <c r="W97" s="1191"/>
      <c r="X97" s="816"/>
      <c r="Y97" s="23" t="s">
        <v>1125</v>
      </c>
      <c r="Z97" s="1149" t="str">
        <f>IF('Main Sheet'!J24=0,"",'Main Sheet'!C24)</f>
        <v/>
      </c>
      <c r="AA97" s="1150"/>
    </row>
    <row r="98" spans="1:27" ht="26.25" x14ac:dyDescent="0.25">
      <c r="A98" s="1143"/>
      <c r="B98" s="1144"/>
      <c r="C98" s="1145"/>
      <c r="D98" s="1135"/>
      <c r="E98" s="1136"/>
      <c r="F98" s="1137"/>
      <c r="G98" s="23" t="s">
        <v>122</v>
      </c>
      <c r="H98" s="1153">
        <f>IF('Main Sheet'!F24=0,"",'Main Sheet'!B26)</f>
        <v>2736</v>
      </c>
      <c r="I98" s="1154"/>
      <c r="J98" s="1143"/>
      <c r="K98" s="1144"/>
      <c r="L98" s="1145"/>
      <c r="M98" s="1135"/>
      <c r="N98" s="1136"/>
      <c r="O98" s="1136"/>
      <c r="P98" s="23" t="s">
        <v>122</v>
      </c>
      <c r="Q98" s="1280" t="str">
        <f>IF('Main Sheet'!M24=0,"",'Main Sheet'!B26)</f>
        <v/>
      </c>
      <c r="R98" s="1281"/>
      <c r="S98" s="1143"/>
      <c r="T98" s="1144"/>
      <c r="U98" s="1145"/>
      <c r="V98" s="1192"/>
      <c r="W98" s="1193"/>
      <c r="X98" s="1194"/>
      <c r="Y98" s="23" t="s">
        <v>122</v>
      </c>
      <c r="Z98" s="1280" t="str">
        <f>IF('Main Sheet'!J24=0,"",'Main Sheet'!B26)</f>
        <v/>
      </c>
      <c r="AA98" s="1281"/>
    </row>
    <row r="99" spans="1:27" ht="26.25" x14ac:dyDescent="0.25">
      <c r="A99" s="1143"/>
      <c r="B99" s="1144"/>
      <c r="C99" s="1145"/>
      <c r="D99" s="1135"/>
      <c r="E99" s="1136"/>
      <c r="F99" s="1137"/>
      <c r="G99" s="25" t="s">
        <v>108</v>
      </c>
      <c r="H99" s="1157">
        <f>IF('Main Sheet'!F24=0,"",'Main Sheet'!D24)</f>
        <v>44463</v>
      </c>
      <c r="I99" s="1158"/>
      <c r="J99" s="1143"/>
      <c r="K99" s="1144"/>
      <c r="L99" s="1145"/>
      <c r="M99" s="1135"/>
      <c r="N99" s="1136"/>
      <c r="O99" s="1136"/>
      <c r="P99" s="25" t="s">
        <v>108</v>
      </c>
      <c r="Q99" s="1157" t="str">
        <f>IF('Main Sheet'!M24=0,"",'Main Sheet'!D24)</f>
        <v/>
      </c>
      <c r="R99" s="1158"/>
      <c r="S99" s="1143"/>
      <c r="T99" s="1144"/>
      <c r="U99" s="1145"/>
      <c r="V99" s="1192"/>
      <c r="W99" s="1193"/>
      <c r="X99" s="1194"/>
      <c r="Y99" s="25" t="s">
        <v>108</v>
      </c>
      <c r="Z99" s="1248" t="str">
        <f>IF('Main Sheet'!J24=0,"",'Main Sheet'!D24)</f>
        <v/>
      </c>
      <c r="AA99" s="1249"/>
    </row>
    <row r="100" spans="1:27" ht="31.5" x14ac:dyDescent="0.25">
      <c r="A100" s="1146"/>
      <c r="B100" s="1147"/>
      <c r="C100" s="1148"/>
      <c r="D100" s="1179" t="s">
        <v>106</v>
      </c>
      <c r="E100" s="1180"/>
      <c r="F100" s="1180"/>
      <c r="G100" s="1170" t="str">
        <f>IF('Main Sheet'!F24=0,"",'Main Sheet'!H1)</f>
        <v>37-M</v>
      </c>
      <c r="H100" s="1171"/>
      <c r="I100" s="1172"/>
      <c r="J100" s="1146"/>
      <c r="K100" s="1147"/>
      <c r="L100" s="1148"/>
      <c r="M100" s="1179" t="s">
        <v>106</v>
      </c>
      <c r="N100" s="1180"/>
      <c r="O100" s="1180"/>
      <c r="P100" s="1181" t="str">
        <f>'Main Sheet'!H1</f>
        <v>37-M</v>
      </c>
      <c r="Q100" s="1182"/>
      <c r="R100" s="1183"/>
      <c r="S100" s="1146"/>
      <c r="T100" s="1147"/>
      <c r="U100" s="1148"/>
      <c r="V100" s="1179" t="s">
        <v>106</v>
      </c>
      <c r="W100" s="1180"/>
      <c r="X100" s="1180"/>
      <c r="Y100" s="1181" t="str">
        <f>'Main Sheet'!H1</f>
        <v>37-M</v>
      </c>
      <c r="Z100" s="1182"/>
      <c r="AA100" s="1183"/>
    </row>
    <row r="101" spans="1:27" x14ac:dyDescent="0.25">
      <c r="A101" s="321"/>
      <c r="B101" s="320"/>
      <c r="C101" s="320"/>
      <c r="D101" s="320"/>
      <c r="E101" s="320"/>
      <c r="F101" s="320"/>
      <c r="G101" s="1173"/>
      <c r="H101" s="1174"/>
      <c r="I101" s="1175"/>
      <c r="J101" s="321"/>
      <c r="K101" s="320"/>
      <c r="L101" s="320"/>
      <c r="M101" s="320"/>
      <c r="N101" s="320"/>
      <c r="O101" s="320"/>
      <c r="P101" s="1184"/>
      <c r="Q101" s="1185"/>
      <c r="R101" s="1186"/>
      <c r="S101" s="321"/>
      <c r="T101" s="320"/>
      <c r="U101" s="320"/>
      <c r="V101" s="320"/>
      <c r="W101" s="320"/>
      <c r="X101" s="320"/>
      <c r="Y101" s="1184"/>
      <c r="Z101" s="1185"/>
      <c r="AA101" s="1186"/>
    </row>
    <row r="102" spans="1:27" ht="18.75" x14ac:dyDescent="0.25">
      <c r="A102" s="1283" t="s">
        <v>109</v>
      </c>
      <c r="B102" s="1284"/>
      <c r="C102" s="1284"/>
      <c r="D102" s="1284"/>
      <c r="E102" s="1285"/>
      <c r="F102" s="322"/>
      <c r="G102" s="1176"/>
      <c r="H102" s="1177"/>
      <c r="I102" s="1178"/>
      <c r="J102" s="1164" t="s">
        <v>109</v>
      </c>
      <c r="K102" s="1165"/>
      <c r="L102" s="1165"/>
      <c r="M102" s="1165"/>
      <c r="N102" s="1165"/>
      <c r="O102" s="396"/>
      <c r="P102" s="1187"/>
      <c r="Q102" s="1188"/>
      <c r="R102" s="1189"/>
      <c r="S102" s="1164" t="s">
        <v>109</v>
      </c>
      <c r="T102" s="1165"/>
      <c r="U102" s="1165"/>
      <c r="V102" s="1165"/>
      <c r="W102" s="1165"/>
      <c r="X102" s="396"/>
      <c r="Y102" s="1187"/>
      <c r="Z102" s="1188"/>
      <c r="AA102" s="1189"/>
    </row>
    <row r="103" spans="1:27" ht="31.5" x14ac:dyDescent="0.25">
      <c r="A103" s="1202" t="str">
        <f>IF('Main Sheet'!F24=0,"",'Main Sheet'!A24)</f>
        <v>DEPEUTER'S DECORATING CENTRE</v>
      </c>
      <c r="B103" s="1203"/>
      <c r="C103" s="1203"/>
      <c r="D103" s="1203"/>
      <c r="E103" s="1203"/>
      <c r="F103" s="1203"/>
      <c r="G103" s="1203"/>
      <c r="H103" s="1203"/>
      <c r="I103" s="1204"/>
      <c r="J103" s="1253" t="str">
        <f>IF('Main Sheet'!M24=0,"",'Main Sheet'!A24)</f>
        <v/>
      </c>
      <c r="K103" s="1254"/>
      <c r="L103" s="1254"/>
      <c r="M103" s="1254"/>
      <c r="N103" s="1254"/>
      <c r="O103" s="1254"/>
      <c r="P103" s="1254"/>
      <c r="Q103" s="1254"/>
      <c r="R103" s="1255"/>
      <c r="S103" s="1253" t="str">
        <f>IF('Main Sheet'!J24=0,"",'Main Sheet'!A24)</f>
        <v/>
      </c>
      <c r="T103" s="1254"/>
      <c r="U103" s="1254"/>
      <c r="V103" s="1254"/>
      <c r="W103" s="1254"/>
      <c r="X103" s="1254"/>
      <c r="Y103" s="1254"/>
      <c r="Z103" s="1254"/>
      <c r="AA103" s="1255"/>
    </row>
    <row r="104" spans="1:27" ht="23.25" x14ac:dyDescent="0.25">
      <c r="A104" s="24" t="s">
        <v>110</v>
      </c>
      <c r="B104" s="1210" t="s">
        <v>111</v>
      </c>
      <c r="C104" s="1206"/>
      <c r="D104" s="1206"/>
      <c r="E104" s="1207"/>
      <c r="F104" s="1270" t="s">
        <v>112</v>
      </c>
      <c r="G104" s="1271"/>
      <c r="H104" s="1271"/>
      <c r="I104" s="1272"/>
      <c r="J104" s="24" t="s">
        <v>110</v>
      </c>
      <c r="K104" s="1210" t="s">
        <v>111</v>
      </c>
      <c r="L104" s="1206"/>
      <c r="M104" s="1206"/>
      <c r="N104" s="1206"/>
      <c r="O104" s="1291" t="s">
        <v>112</v>
      </c>
      <c r="P104" s="1208"/>
      <c r="Q104" s="1208"/>
      <c r="R104" s="1209"/>
      <c r="S104" s="268" t="s">
        <v>110</v>
      </c>
      <c r="T104" s="1270" t="s">
        <v>111</v>
      </c>
      <c r="U104" s="1271"/>
      <c r="V104" s="1271"/>
      <c r="W104" s="1272"/>
      <c r="X104" s="1286" t="s">
        <v>112</v>
      </c>
      <c r="Y104" s="1287"/>
      <c r="Z104" s="1287"/>
      <c r="AA104" s="1288"/>
    </row>
    <row r="105" spans="1:27" ht="21" x14ac:dyDescent="0.35">
      <c r="A105" s="37" t="s">
        <v>255</v>
      </c>
      <c r="B105" s="1213" t="str">
        <f>IF('Main Sheet'!F24=0,"",'Main Sheet'!F24)</f>
        <v>48X21X33 1/2 2DR 6DW</v>
      </c>
      <c r="C105" s="1214"/>
      <c r="D105" s="1214"/>
      <c r="E105" s="1215"/>
      <c r="F105" s="152" t="str">
        <f>IF('Main Sheet'!F24=0,"",'Main Sheet'!H24)</f>
        <v>MAPLE</v>
      </c>
      <c r="G105" s="138"/>
      <c r="H105" s="138"/>
      <c r="I105" s="142"/>
      <c r="J105" s="151" t="str">
        <f>IF('Main Sheet'!M24=0,"",'Main Sheet'!M26)</f>
        <v/>
      </c>
      <c r="K105" s="1213" t="str">
        <f>IF('Main Sheet'!M24=0,"",'Main Sheet'!M24)</f>
        <v/>
      </c>
      <c r="L105" s="1214"/>
      <c r="M105" s="1214"/>
      <c r="N105" s="1214"/>
      <c r="O105" s="1216" t="str">
        <f>IF('Main Sheet'!M24=0,"",'Main Sheet'!H24)</f>
        <v/>
      </c>
      <c r="P105" s="1217"/>
      <c r="Q105" s="1217"/>
      <c r="R105" s="1218"/>
      <c r="S105" s="151" t="s">
        <v>133</v>
      </c>
      <c r="T105" s="1213" t="str">
        <f>IF('Main Sheet'!J24=0,"",'Main Sheet'!J24)</f>
        <v/>
      </c>
      <c r="U105" s="1214"/>
      <c r="V105" s="1214"/>
      <c r="W105" s="1215"/>
      <c r="X105" s="1216" t="str">
        <f>IF('Main Sheet'!J24=0,"",'Main Sheet'!H24)</f>
        <v/>
      </c>
      <c r="Y105" s="1217"/>
      <c r="Z105" s="1217"/>
      <c r="AA105" s="1218"/>
    </row>
    <row r="106" spans="1:27" ht="18.75" customHeight="1" x14ac:dyDescent="0.3">
      <c r="A106" s="27"/>
      <c r="B106" s="1220" t="str">
        <f>VLOOKUP('Main Sheet'!E24,'VANITY INFO'!A3:B816,2,FALSE)</f>
        <v>48" CLASSIC- 2 DR 6 DW</v>
      </c>
      <c r="C106" s="1221"/>
      <c r="D106" s="1221"/>
      <c r="E106" s="1222"/>
      <c r="F106" s="152" t="str">
        <f>IF('Main Sheet'!F24=0,"",'Main Sheet'!G24)</f>
        <v>SHAKER</v>
      </c>
      <c r="G106" s="138"/>
      <c r="H106" s="146"/>
      <c r="I106" s="135"/>
      <c r="J106" s="47"/>
      <c r="K106" s="1220" t="str">
        <f>IF('Main Sheet'!M24=0,"",'Main Sheet'!M3)</f>
        <v/>
      </c>
      <c r="L106" s="1221"/>
      <c r="M106" s="1221"/>
      <c r="N106" s="1221"/>
      <c r="O106" s="1225" t="str">
        <f>IF('Main Sheet'!M24=0,"",'Main Sheet'!G24)</f>
        <v/>
      </c>
      <c r="P106" s="1226"/>
      <c r="Q106" s="1226"/>
      <c r="R106" s="1227"/>
      <c r="S106" s="47"/>
      <c r="T106" s="1220" t="str">
        <f>IF('Main Sheet'!J24=0,"",'Main Sheet'!J3)</f>
        <v/>
      </c>
      <c r="U106" s="1221"/>
      <c r="V106" s="1221"/>
      <c r="W106" s="1222"/>
      <c r="X106" s="1216" t="str">
        <f>IF('Main Sheet'!J24=0,"",'Main Sheet'!G24)</f>
        <v/>
      </c>
      <c r="Y106" s="1217"/>
      <c r="Z106" s="1217"/>
      <c r="AA106" s="1218"/>
    </row>
    <row r="107" spans="1:27" ht="18.75" customHeight="1" x14ac:dyDescent="0.3">
      <c r="A107" s="47"/>
      <c r="B107" s="1220"/>
      <c r="C107" s="1221"/>
      <c r="D107" s="1221"/>
      <c r="E107" s="1222"/>
      <c r="F107" s="152" t="str">
        <f>IF('Main Sheet'!F24=0,"",'Main Sheet'!I24)</f>
        <v>AHM 3700</v>
      </c>
      <c r="G107" s="138"/>
      <c r="H107" s="138"/>
      <c r="I107" s="139"/>
      <c r="J107" s="47"/>
      <c r="K107" s="1220"/>
      <c r="L107" s="1221"/>
      <c r="M107" s="1221"/>
      <c r="N107" s="1221"/>
      <c r="O107" s="1225" t="str">
        <f>IF('Main Sheet'!M24=0,"",'Main Sheet'!I24)</f>
        <v/>
      </c>
      <c r="P107" s="1226"/>
      <c r="Q107" s="1226"/>
      <c r="R107" s="1227"/>
      <c r="S107" s="47"/>
      <c r="T107" s="1220"/>
      <c r="U107" s="1221"/>
      <c r="V107" s="1221"/>
      <c r="W107" s="1222"/>
      <c r="X107" s="1216" t="str">
        <f>IF('Main Sheet'!J24=0,"",'Main Sheet'!I24)</f>
        <v/>
      </c>
      <c r="Y107" s="1217"/>
      <c r="Z107" s="1217"/>
      <c r="AA107" s="1218"/>
    </row>
    <row r="108" spans="1:27" ht="18.75" customHeight="1" x14ac:dyDescent="0.3">
      <c r="A108" s="47"/>
      <c r="B108" s="1220"/>
      <c r="C108" s="1221"/>
      <c r="D108" s="1221"/>
      <c r="E108" s="1222"/>
      <c r="F108" s="694" t="str">
        <f>IF('Main Sheet'!F24=0,"",'Main Sheet'!L24)</f>
        <v>DR-CH</v>
      </c>
      <c r="G108" s="138" t="str">
        <f>IF('Main Sheet'!L25=0,"",'Main Sheet'!L25)</f>
        <v>DW-CH</v>
      </c>
      <c r="H108" s="138"/>
      <c r="I108" s="139"/>
      <c r="J108" s="47"/>
      <c r="K108" s="60"/>
      <c r="L108" s="60"/>
      <c r="M108" s="60"/>
      <c r="N108" s="60"/>
      <c r="O108" s="1278"/>
      <c r="P108" s="1236"/>
      <c r="Q108" s="1236"/>
      <c r="R108" s="1237"/>
      <c r="S108" s="47"/>
      <c r="T108" s="1220" t="e">
        <f>VLOOKUP('Main Sheet'!J26,'VANITY INFO'!R1:S303,2,FALSE)</f>
        <v>#N/A</v>
      </c>
      <c r="U108" s="1221"/>
      <c r="V108" s="1221"/>
      <c r="W108" s="1222"/>
      <c r="X108" s="1236"/>
      <c r="Y108" s="1236"/>
      <c r="Z108" s="1236"/>
      <c r="AA108" s="1237"/>
    </row>
    <row r="109" spans="1:27" ht="18.75" customHeight="1" x14ac:dyDescent="0.3">
      <c r="A109" s="38" t="str">
        <f>IF('Main Sheet'!K26=0,"",'Main Sheet'!K26)</f>
        <v>(1)</v>
      </c>
      <c r="B109" s="1240" t="str">
        <f>IF('Main Sheet'!F24=0,"",'Main Sheet'!K24)</f>
        <v>1/2 X 33 1/2</v>
      </c>
      <c r="C109" s="1240"/>
      <c r="D109" s="1240"/>
      <c r="E109" s="1241"/>
      <c r="F109" s="159" t="str">
        <f>IF('Main Sheet'!F24=0,"",'Main Sheet'!K3)</f>
        <v>FILLER</v>
      </c>
      <c r="G109" s="62"/>
      <c r="H109" s="62"/>
      <c r="I109" s="63"/>
      <c r="J109" s="48"/>
      <c r="K109" s="1242"/>
      <c r="L109" s="1242"/>
      <c r="M109" s="1242"/>
      <c r="N109" s="1242"/>
      <c r="O109" s="1278"/>
      <c r="P109" s="1236"/>
      <c r="Q109" s="1236"/>
      <c r="R109" s="1237"/>
      <c r="S109" s="48"/>
      <c r="T109" s="1220"/>
      <c r="U109" s="1221"/>
      <c r="V109" s="1221"/>
      <c r="W109" s="1222"/>
      <c r="X109" s="1236"/>
      <c r="Y109" s="1236"/>
      <c r="Z109" s="1236"/>
      <c r="AA109" s="1237"/>
    </row>
    <row r="110" spans="1:27" ht="18.75" x14ac:dyDescent="0.3">
      <c r="A110" s="35"/>
      <c r="B110" s="26" t="str">
        <f>IF('Main Sheet'!N24=0,"",'Main Sheet'!N24)</f>
        <v/>
      </c>
      <c r="C110" s="26"/>
      <c r="D110" s="26"/>
      <c r="E110" s="34"/>
      <c r="F110" s="155"/>
      <c r="G110" s="26"/>
      <c r="H110" s="26"/>
      <c r="I110" s="34"/>
      <c r="J110" s="35"/>
      <c r="K110" s="26"/>
      <c r="L110" s="26"/>
      <c r="M110" s="26"/>
      <c r="N110" s="147"/>
      <c r="O110" s="149"/>
      <c r="P110" s="147"/>
      <c r="Q110" s="147"/>
      <c r="R110" s="34"/>
      <c r="S110" s="35"/>
      <c r="T110" s="26"/>
      <c r="U110" s="26"/>
      <c r="V110" s="26"/>
      <c r="W110" s="34"/>
      <c r="X110" s="26"/>
      <c r="Y110" s="26"/>
      <c r="Z110" s="26"/>
      <c r="AA110" s="34"/>
    </row>
    <row r="111" spans="1:27" ht="20.25" customHeight="1" x14ac:dyDescent="0.3">
      <c r="A111" s="30"/>
      <c r="B111" s="33"/>
      <c r="C111" s="31"/>
      <c r="D111" s="31"/>
      <c r="E111" s="32"/>
      <c r="F111" s="156"/>
      <c r="G111" s="31"/>
      <c r="H111" s="31"/>
      <c r="I111" s="32"/>
      <c r="J111" s="36"/>
      <c r="K111" s="33"/>
      <c r="L111" s="31"/>
      <c r="M111" s="31"/>
      <c r="N111" s="31"/>
      <c r="O111" s="33"/>
      <c r="P111" s="31"/>
      <c r="Q111" s="31"/>
      <c r="R111" s="32"/>
      <c r="S111" s="36"/>
      <c r="T111" s="33"/>
      <c r="U111" s="31"/>
      <c r="V111" s="31"/>
      <c r="W111" s="32"/>
      <c r="X111" s="31"/>
      <c r="Y111" s="31"/>
      <c r="Z111" s="31"/>
      <c r="AA111" s="32"/>
    </row>
    <row r="112" spans="1:27" s="22" customFormat="1" x14ac:dyDescent="0.25">
      <c r="A112" s="77"/>
      <c r="B112" s="77"/>
      <c r="C112" s="77"/>
      <c r="D112" s="77"/>
      <c r="E112" s="77"/>
      <c r="F112" s="153"/>
      <c r="G112" s="77"/>
      <c r="H112" s="77"/>
      <c r="I112" s="77"/>
      <c r="J112" s="77"/>
      <c r="K112" s="77"/>
      <c r="L112" s="77"/>
      <c r="M112" s="77"/>
      <c r="N112" s="77"/>
      <c r="O112" s="77"/>
      <c r="P112" s="77"/>
      <c r="Q112" s="77"/>
      <c r="R112" s="77"/>
      <c r="S112" s="77"/>
      <c r="T112" s="77"/>
      <c r="U112" s="77"/>
      <c r="V112" s="77"/>
      <c r="W112" s="77"/>
      <c r="X112" s="77"/>
      <c r="Y112" s="77"/>
      <c r="Z112" s="77"/>
      <c r="AA112" s="77"/>
    </row>
    <row r="113" spans="1:27" ht="26.25" x14ac:dyDescent="0.25">
      <c r="A113" s="18"/>
      <c r="B113" s="18"/>
      <c r="C113" s="18"/>
      <c r="D113" s="28"/>
      <c r="E113" s="28"/>
      <c r="F113" s="154"/>
      <c r="G113" s="29"/>
      <c r="H113" s="29"/>
      <c r="I113" s="29"/>
      <c r="J113" s="18"/>
      <c r="K113" s="18"/>
      <c r="L113" s="18"/>
      <c r="M113" s="28"/>
      <c r="N113" s="28"/>
      <c r="O113" s="28"/>
      <c r="P113" s="29"/>
      <c r="Q113" s="29"/>
      <c r="R113" s="29"/>
      <c r="S113" s="18"/>
      <c r="T113" s="18"/>
      <c r="U113" s="18"/>
      <c r="V113" s="28"/>
      <c r="W113" s="28"/>
      <c r="X113" s="28"/>
      <c r="Y113" s="29"/>
      <c r="Z113" s="29"/>
      <c r="AA113" s="29"/>
    </row>
    <row r="114" spans="1:27" ht="26.25" customHeight="1" x14ac:dyDescent="0.25">
      <c r="A114" s="1140"/>
      <c r="B114" s="1141"/>
      <c r="C114" s="1142"/>
      <c r="D114" s="1132" t="s">
        <v>890</v>
      </c>
      <c r="E114" s="1133"/>
      <c r="F114" s="1134"/>
      <c r="G114" s="23" t="s">
        <v>1125</v>
      </c>
      <c r="H114" s="1149" t="str">
        <f>IF('Main Sheet'!F27=0,"",'Main Sheet'!C27)</f>
        <v>5678.3-5</v>
      </c>
      <c r="I114" s="1150"/>
      <c r="J114" s="1140"/>
      <c r="K114" s="1141"/>
      <c r="L114" s="1142"/>
      <c r="M114" s="1132" t="s">
        <v>890</v>
      </c>
      <c r="N114" s="1133"/>
      <c r="O114" s="1134"/>
      <c r="P114" s="23" t="s">
        <v>1125</v>
      </c>
      <c r="Q114" s="1149" t="str">
        <f>IF('Main Sheet'!M27=0,"",'Main Sheet'!C27)</f>
        <v>5678.3-5</v>
      </c>
      <c r="R114" s="1150"/>
      <c r="S114" s="1140"/>
      <c r="T114" s="1141"/>
      <c r="U114" s="1142"/>
      <c r="V114" s="1190" t="s">
        <v>890</v>
      </c>
      <c r="W114" s="1191"/>
      <c r="X114" s="816"/>
      <c r="Y114" s="23" t="s">
        <v>1125</v>
      </c>
      <c r="Z114" s="1149" t="str">
        <f>IF('Main Sheet'!J27=0,"",'Main Sheet'!C27)</f>
        <v/>
      </c>
      <c r="AA114" s="1150"/>
    </row>
    <row r="115" spans="1:27" ht="26.25" x14ac:dyDescent="0.25">
      <c r="A115" s="1143"/>
      <c r="B115" s="1144"/>
      <c r="C115" s="1145"/>
      <c r="D115" s="1135"/>
      <c r="E115" s="1136"/>
      <c r="F115" s="1137"/>
      <c r="G115" s="23" t="s">
        <v>122</v>
      </c>
      <c r="H115" s="1153">
        <f>IF('Main Sheet'!F27=0,"",'Main Sheet'!B29)</f>
        <v>2736</v>
      </c>
      <c r="I115" s="1154"/>
      <c r="J115" s="1143"/>
      <c r="K115" s="1144"/>
      <c r="L115" s="1145"/>
      <c r="M115" s="1135"/>
      <c r="N115" s="1136"/>
      <c r="O115" s="1137"/>
      <c r="P115" s="23" t="s">
        <v>122</v>
      </c>
      <c r="Q115" s="1280">
        <f>IF('Main Sheet'!M27=0,"",'Main Sheet'!B29)</f>
        <v>2736</v>
      </c>
      <c r="R115" s="1281"/>
      <c r="S115" s="1143"/>
      <c r="T115" s="1144"/>
      <c r="U115" s="1145"/>
      <c r="V115" s="1192"/>
      <c r="W115" s="1193"/>
      <c r="X115" s="1194"/>
      <c r="Y115" s="23" t="s">
        <v>122</v>
      </c>
      <c r="Z115" s="1280" t="str">
        <f>IF('Main Sheet'!J27=0,"",'Main Sheet'!B29)</f>
        <v/>
      </c>
      <c r="AA115" s="1281"/>
    </row>
    <row r="116" spans="1:27" ht="26.25" x14ac:dyDescent="0.25">
      <c r="A116" s="1143"/>
      <c r="B116" s="1144"/>
      <c r="C116" s="1145"/>
      <c r="D116" s="1135"/>
      <c r="E116" s="1136"/>
      <c r="F116" s="1137"/>
      <c r="G116" s="25" t="s">
        <v>108</v>
      </c>
      <c r="H116" s="1157">
        <f>IF('Main Sheet'!F27=0,"",'Main Sheet'!D27)</f>
        <v>44463</v>
      </c>
      <c r="I116" s="1158"/>
      <c r="J116" s="1143"/>
      <c r="K116" s="1144"/>
      <c r="L116" s="1145"/>
      <c r="M116" s="1135"/>
      <c r="N116" s="1136"/>
      <c r="O116" s="1137"/>
      <c r="P116" s="25" t="s">
        <v>108</v>
      </c>
      <c r="Q116" s="1157">
        <f>IF('Main Sheet'!M27=0,"",'Main Sheet'!D27)</f>
        <v>44463</v>
      </c>
      <c r="R116" s="1158"/>
      <c r="S116" s="1143"/>
      <c r="T116" s="1144"/>
      <c r="U116" s="1145"/>
      <c r="V116" s="1192"/>
      <c r="W116" s="1193"/>
      <c r="X116" s="1194"/>
      <c r="Y116" s="25" t="s">
        <v>108</v>
      </c>
      <c r="Z116" s="1248" t="str">
        <f>IF('Main Sheet'!J27=0,"",'Main Sheet'!D27)</f>
        <v/>
      </c>
      <c r="AA116" s="1249"/>
    </row>
    <row r="117" spans="1:27" ht="31.5" x14ac:dyDescent="0.25">
      <c r="A117" s="1146"/>
      <c r="B117" s="1147"/>
      <c r="C117" s="1148"/>
      <c r="D117" s="1179" t="s">
        <v>106</v>
      </c>
      <c r="E117" s="1180"/>
      <c r="F117" s="1180"/>
      <c r="G117" s="1170" t="str">
        <f>IF('Main Sheet'!F27=0,"",'Main Sheet'!H1)</f>
        <v>37-M</v>
      </c>
      <c r="H117" s="1171"/>
      <c r="I117" s="1172"/>
      <c r="J117" s="1146"/>
      <c r="K117" s="1147"/>
      <c r="L117" s="1148"/>
      <c r="M117" s="1179" t="s">
        <v>106</v>
      </c>
      <c r="N117" s="1180"/>
      <c r="O117" s="1180"/>
      <c r="P117" s="1181" t="str">
        <f>'Main Sheet'!H1</f>
        <v>37-M</v>
      </c>
      <c r="Q117" s="1182"/>
      <c r="R117" s="1183"/>
      <c r="S117" s="1146"/>
      <c r="T117" s="1147"/>
      <c r="U117" s="1148"/>
      <c r="V117" s="1179"/>
      <c r="W117" s="1180"/>
      <c r="X117" s="1180"/>
      <c r="Y117" s="1181" t="str">
        <f>'Main Sheet'!H1</f>
        <v>37-M</v>
      </c>
      <c r="Z117" s="1182"/>
      <c r="AA117" s="1183"/>
    </row>
    <row r="118" spans="1:27" x14ac:dyDescent="0.25">
      <c r="A118" s="321"/>
      <c r="B118" s="320"/>
      <c r="C118" s="320"/>
      <c r="D118" s="320"/>
      <c r="E118" s="320"/>
      <c r="F118" s="320"/>
      <c r="G118" s="1173"/>
      <c r="H118" s="1174"/>
      <c r="I118" s="1175"/>
      <c r="J118" s="321"/>
      <c r="K118" s="320"/>
      <c r="L118" s="320"/>
      <c r="M118" s="320"/>
      <c r="N118" s="320"/>
      <c r="O118" s="320"/>
      <c r="P118" s="1184"/>
      <c r="Q118" s="1185"/>
      <c r="R118" s="1186"/>
      <c r="S118" s="321"/>
      <c r="T118" s="320"/>
      <c r="U118" s="320"/>
      <c r="V118" s="320"/>
      <c r="W118" s="320"/>
      <c r="X118" s="398"/>
      <c r="Y118" s="1184"/>
      <c r="Z118" s="1185"/>
      <c r="AA118" s="1186"/>
    </row>
    <row r="119" spans="1:27" ht="18.75" x14ac:dyDescent="0.25">
      <c r="A119" s="1283" t="s">
        <v>109</v>
      </c>
      <c r="B119" s="1284"/>
      <c r="C119" s="1284"/>
      <c r="D119" s="1284"/>
      <c r="E119" s="1285"/>
      <c r="F119" s="322"/>
      <c r="G119" s="1176"/>
      <c r="H119" s="1177"/>
      <c r="I119" s="1178"/>
      <c r="J119" s="1164" t="s">
        <v>109</v>
      </c>
      <c r="K119" s="1165"/>
      <c r="L119" s="1165"/>
      <c r="M119" s="1165"/>
      <c r="N119" s="1165"/>
      <c r="O119" s="396"/>
      <c r="P119" s="1187"/>
      <c r="Q119" s="1188"/>
      <c r="R119" s="1189"/>
      <c r="S119" s="1164"/>
      <c r="T119" s="1165"/>
      <c r="U119" s="1165"/>
      <c r="V119" s="1165"/>
      <c r="W119" s="1165"/>
      <c r="X119" s="396"/>
      <c r="Y119" s="1187"/>
      <c r="Z119" s="1188"/>
      <c r="AA119" s="1189"/>
    </row>
    <row r="120" spans="1:27" ht="31.5" x14ac:dyDescent="0.25">
      <c r="A120" s="1202" t="str">
        <f>IF('Main Sheet'!F27=0,"",'Main Sheet'!A27)</f>
        <v>DEPEUTER'S DECORATING CENTRE</v>
      </c>
      <c r="B120" s="1203"/>
      <c r="C120" s="1203"/>
      <c r="D120" s="1203"/>
      <c r="E120" s="1203"/>
      <c r="F120" s="1203"/>
      <c r="G120" s="1203"/>
      <c r="H120" s="1203"/>
      <c r="I120" s="1204"/>
      <c r="J120" s="1253" t="str">
        <f>IF('Main Sheet'!M27=0,"",'Main Sheet'!A27)</f>
        <v>DEPEUTER'S DECORATING CENTRE</v>
      </c>
      <c r="K120" s="1254"/>
      <c r="L120" s="1254"/>
      <c r="M120" s="1254"/>
      <c r="N120" s="1254"/>
      <c r="O120" s="1254"/>
      <c r="P120" s="1254"/>
      <c r="Q120" s="1254"/>
      <c r="R120" s="1255"/>
      <c r="S120" s="1202" t="str">
        <f>IF('Main Sheet'!J27=0,"",'Main Sheet'!A27)</f>
        <v/>
      </c>
      <c r="T120" s="1203"/>
      <c r="U120" s="1203"/>
      <c r="V120" s="1203"/>
      <c r="W120" s="1203"/>
      <c r="X120" s="1203"/>
      <c r="Y120" s="1203"/>
      <c r="Z120" s="1203"/>
      <c r="AA120" s="1204"/>
    </row>
    <row r="121" spans="1:27" ht="23.25" x14ac:dyDescent="0.25">
      <c r="A121" s="24" t="s">
        <v>110</v>
      </c>
      <c r="B121" s="1210" t="s">
        <v>111</v>
      </c>
      <c r="C121" s="1206"/>
      <c r="D121" s="1206"/>
      <c r="E121" s="1207"/>
      <c r="F121" s="1206" t="s">
        <v>112</v>
      </c>
      <c r="G121" s="1206"/>
      <c r="H121" s="1206"/>
      <c r="I121" s="1207"/>
      <c r="J121" s="24" t="s">
        <v>110</v>
      </c>
      <c r="K121" s="1210" t="s">
        <v>111</v>
      </c>
      <c r="L121" s="1206"/>
      <c r="M121" s="1206"/>
      <c r="N121" s="1207"/>
      <c r="O121" s="1206" t="s">
        <v>112</v>
      </c>
      <c r="P121" s="1206"/>
      <c r="Q121" s="1206"/>
      <c r="R121" s="1207"/>
      <c r="S121" s="24"/>
      <c r="T121" s="1210"/>
      <c r="U121" s="1206"/>
      <c r="V121" s="1206"/>
      <c r="W121" s="1207"/>
      <c r="X121" s="1206"/>
      <c r="Y121" s="1206"/>
      <c r="Z121" s="1206"/>
      <c r="AA121" s="1207"/>
    </row>
    <row r="122" spans="1:27" ht="21" x14ac:dyDescent="0.35">
      <c r="A122" s="37" t="s">
        <v>255</v>
      </c>
      <c r="B122" s="1213" t="str">
        <f>IF('Main Sheet'!F27=0,"",'Main Sheet'!F27)</f>
        <v>60X21X33 1/2 4DR3DW</v>
      </c>
      <c r="C122" s="1214"/>
      <c r="D122" s="1214"/>
      <c r="E122" s="1215"/>
      <c r="F122" s="137" t="str">
        <f>IF('Main Sheet'!F27=0,"",'Main Sheet'!H27)</f>
        <v>MAPLE</v>
      </c>
      <c r="G122" s="141"/>
      <c r="H122" s="141"/>
      <c r="I122" s="142"/>
      <c r="J122" s="151" t="str">
        <f>IF('Main Sheet'!M27=0,"",'Main Sheet'!M29)</f>
        <v>[4]</v>
      </c>
      <c r="K122" s="1213" t="str">
        <f>IF('Main Sheet'!M27=0,"",'Main Sheet'!M27)</f>
        <v>24WX32H</v>
      </c>
      <c r="L122" s="1214"/>
      <c r="M122" s="1214"/>
      <c r="N122" s="1214"/>
      <c r="O122" s="1216" t="str">
        <f>IF('Main Sheet'!M27=0,"",'Main Sheet'!H27)</f>
        <v>MAPLE</v>
      </c>
      <c r="P122" s="1217"/>
      <c r="Q122" s="1217"/>
      <c r="R122" s="1218"/>
      <c r="S122" s="151" t="s">
        <v>133</v>
      </c>
      <c r="T122" s="1213" t="str">
        <f>IF('Main Sheet'!J27=0,"",'Main Sheet'!J27)</f>
        <v/>
      </c>
      <c r="U122" s="1214"/>
      <c r="V122" s="1214"/>
      <c r="W122" s="1215"/>
      <c r="X122" s="1216" t="str">
        <f>IF('Main Sheet'!J27=0,"",'Main Sheet'!H27)</f>
        <v/>
      </c>
      <c r="Y122" s="1217"/>
      <c r="Z122" s="1217"/>
      <c r="AA122" s="1218"/>
    </row>
    <row r="123" spans="1:27" ht="18.75" customHeight="1" x14ac:dyDescent="0.3">
      <c r="A123" s="27"/>
      <c r="B123" s="1220" t="str">
        <f>VLOOKUP('Main Sheet'!E27,'VANITY INFO'!A3:B833,2,FALSE)</f>
        <v>60" CLASSIC- 4 DR 3 DW</v>
      </c>
      <c r="C123" s="1221"/>
      <c r="D123" s="1221"/>
      <c r="E123" s="1222"/>
      <c r="F123" s="152" t="str">
        <f>IF('Main Sheet'!F27=0,"",'Main Sheet'!G27)</f>
        <v>SHAKER</v>
      </c>
      <c r="G123" s="138"/>
      <c r="H123" s="146"/>
      <c r="I123" s="135"/>
      <c r="J123" s="47"/>
      <c r="K123" s="1220" t="str">
        <f>IF('Main Sheet'!M27=0,"",'Main Sheet'!M3)</f>
        <v>FRAMED MIRROR</v>
      </c>
      <c r="L123" s="1221"/>
      <c r="M123" s="1221"/>
      <c r="N123" s="1221"/>
      <c r="O123" s="1225" t="str">
        <f>IF('Main Sheet'!M27=0,"",'Main Sheet'!G27)</f>
        <v>SHAKER</v>
      </c>
      <c r="P123" s="1226"/>
      <c r="Q123" s="1226"/>
      <c r="R123" s="1227"/>
      <c r="S123" s="47"/>
      <c r="T123" s="1220" t="str">
        <f>IF('Main Sheet'!J27=0,"",'Main Sheet'!J3)</f>
        <v/>
      </c>
      <c r="U123" s="1221"/>
      <c r="V123" s="1221"/>
      <c r="W123" s="1222"/>
      <c r="X123" s="1216" t="str">
        <f>IF('Main Sheet'!J27=0,"",'Main Sheet'!G27)</f>
        <v/>
      </c>
      <c r="Y123" s="1217"/>
      <c r="Z123" s="1217"/>
      <c r="AA123" s="1218"/>
    </row>
    <row r="124" spans="1:27" ht="18.75" customHeight="1" x14ac:dyDescent="0.3">
      <c r="A124" s="27"/>
      <c r="B124" s="1220"/>
      <c r="C124" s="1221"/>
      <c r="D124" s="1221"/>
      <c r="E124" s="1222"/>
      <c r="F124" s="152" t="str">
        <f>IF('Main Sheet'!F27=0,"",'Main Sheet'!I27)</f>
        <v>AHM 3700</v>
      </c>
      <c r="G124" s="138"/>
      <c r="H124" s="138"/>
      <c r="I124" s="139"/>
      <c r="J124" s="47"/>
      <c r="K124" s="1220"/>
      <c r="L124" s="1221"/>
      <c r="M124" s="1221"/>
      <c r="N124" s="1221"/>
      <c r="O124" s="1225" t="str">
        <f>IF('Main Sheet'!M27=0,"",'Main Sheet'!I27)</f>
        <v>AHM 3700</v>
      </c>
      <c r="P124" s="1226"/>
      <c r="Q124" s="1226"/>
      <c r="R124" s="1227"/>
      <c r="S124" s="47"/>
      <c r="T124" s="1220"/>
      <c r="U124" s="1221"/>
      <c r="V124" s="1221"/>
      <c r="W124" s="1222"/>
      <c r="X124" s="1216" t="str">
        <f>IF('Main Sheet'!J27=0,"",'Main Sheet'!I27)</f>
        <v/>
      </c>
      <c r="Y124" s="1217"/>
      <c r="Z124" s="1217"/>
      <c r="AA124" s="1218"/>
    </row>
    <row r="125" spans="1:27" ht="18.75" customHeight="1" x14ac:dyDescent="0.3">
      <c r="A125" s="47"/>
      <c r="B125" s="1220"/>
      <c r="C125" s="1221"/>
      <c r="D125" s="1221"/>
      <c r="E125" s="1222"/>
      <c r="F125" s="694" t="str">
        <f>IF('Main Sheet'!F27=0,"",'Main Sheet'!L27)</f>
        <v>DR-CH</v>
      </c>
      <c r="G125" s="138" t="str">
        <f>IF('Main Sheet'!L28=0,"",'Main Sheet'!L28)</f>
        <v>DW-CH</v>
      </c>
      <c r="H125" s="138"/>
      <c r="I125" s="139"/>
      <c r="J125" s="47"/>
      <c r="K125" s="60"/>
      <c r="L125" s="60"/>
      <c r="M125" s="60"/>
      <c r="N125" s="60"/>
      <c r="O125" s="163"/>
      <c r="P125" s="62"/>
      <c r="Q125" s="62"/>
      <c r="R125" s="63"/>
      <c r="S125" s="47"/>
      <c r="T125" s="1220" t="e">
        <f>VLOOKUP('Main Sheet'!J29,'VANITY INFO'!R1:S322,2,FALSE)</f>
        <v>#N/A</v>
      </c>
      <c r="U125" s="1221"/>
      <c r="V125" s="1221"/>
      <c r="W125" s="1222"/>
      <c r="X125" s="62"/>
      <c r="Y125" s="62"/>
      <c r="Z125" s="62"/>
      <c r="AA125" s="63"/>
    </row>
    <row r="126" spans="1:27" ht="18.75" customHeight="1" x14ac:dyDescent="0.3">
      <c r="A126" s="38" t="str">
        <f>IF('Main Sheet'!K29=0,"",'Main Sheet'!K29)</f>
        <v/>
      </c>
      <c r="B126" s="1239">
        <f>IF('Main Sheet'!F27=0,"",'Main Sheet'!K27)</f>
        <v>0</v>
      </c>
      <c r="C126" s="1240"/>
      <c r="D126" s="1240"/>
      <c r="E126" s="1241"/>
      <c r="F126" s="152" t="str">
        <f>IF('Main Sheet'!F27=0,"",'Main Sheet'!K3)</f>
        <v>FILLER</v>
      </c>
      <c r="G126" s="62"/>
      <c r="H126" s="62"/>
      <c r="I126" s="63"/>
      <c r="J126" s="38"/>
      <c r="K126" s="1242"/>
      <c r="L126" s="1242"/>
      <c r="M126" s="1242"/>
      <c r="N126" s="1242"/>
      <c r="O126" s="1278"/>
      <c r="P126" s="1236"/>
      <c r="Q126" s="1236"/>
      <c r="R126" s="1237"/>
      <c r="S126" s="38"/>
      <c r="T126" s="1220"/>
      <c r="U126" s="1221"/>
      <c r="V126" s="1221"/>
      <c r="W126" s="1222"/>
      <c r="X126" s="1278"/>
      <c r="Y126" s="1236"/>
      <c r="Z126" s="1236"/>
      <c r="AA126" s="1237"/>
    </row>
    <row r="127" spans="1:27" ht="18.75" x14ac:dyDescent="0.3">
      <c r="A127" s="35"/>
      <c r="B127" s="26" t="str">
        <f>IF('Main Sheet'!N27=0,"",'Main Sheet'!N27)</f>
        <v/>
      </c>
      <c r="C127" s="26"/>
      <c r="D127" s="26"/>
      <c r="E127" s="34"/>
      <c r="F127" s="155"/>
      <c r="G127" s="26"/>
      <c r="H127" s="26"/>
      <c r="I127" s="34"/>
      <c r="J127" s="35"/>
      <c r="K127" s="26"/>
      <c r="L127" s="26"/>
      <c r="M127" s="26"/>
      <c r="N127" s="147"/>
      <c r="O127" s="149"/>
      <c r="P127" s="147"/>
      <c r="Q127" s="147"/>
      <c r="R127" s="34"/>
      <c r="S127" s="35"/>
      <c r="T127" s="26"/>
      <c r="U127" s="26"/>
      <c r="V127" s="26"/>
      <c r="W127" s="34"/>
      <c r="X127" s="26"/>
      <c r="Y127" s="26"/>
      <c r="Z127" s="26"/>
      <c r="AA127" s="34"/>
    </row>
    <row r="128" spans="1:27" ht="62.25" customHeight="1" x14ac:dyDescent="0.3">
      <c r="A128" s="36"/>
      <c r="B128" s="33"/>
      <c r="C128" s="31"/>
      <c r="D128" s="31"/>
      <c r="E128" s="32"/>
      <c r="F128" s="156"/>
      <c r="G128" s="31"/>
      <c r="H128" s="31"/>
      <c r="I128" s="32"/>
      <c r="J128" s="36"/>
      <c r="K128" s="33"/>
      <c r="L128" s="31"/>
      <c r="M128" s="31"/>
      <c r="N128" s="31"/>
      <c r="O128" s="33"/>
      <c r="P128" s="31"/>
      <c r="Q128" s="31"/>
      <c r="R128" s="32"/>
      <c r="S128" s="36"/>
      <c r="T128" s="33"/>
      <c r="U128" s="31"/>
      <c r="V128" s="31"/>
      <c r="W128" s="32"/>
      <c r="X128" s="31"/>
      <c r="Y128" s="31"/>
      <c r="Z128" s="31"/>
      <c r="AA128" s="32"/>
    </row>
    <row r="129" spans="1:27" ht="26.25" x14ac:dyDescent="0.25">
      <c r="A129" s="1140"/>
      <c r="B129" s="1141"/>
      <c r="C129" s="1142"/>
      <c r="D129" s="1132" t="s">
        <v>890</v>
      </c>
      <c r="E129" s="1133"/>
      <c r="F129" s="1134"/>
      <c r="G129" s="23" t="s">
        <v>1125</v>
      </c>
      <c r="H129" s="1149" t="str">
        <f>IF('Main Sheet'!F35=0,"",'Main Sheet'!C35)</f>
        <v>5678.4-5</v>
      </c>
      <c r="I129" s="1150"/>
      <c r="J129" s="1140"/>
      <c r="K129" s="1141"/>
      <c r="L129" s="1142"/>
      <c r="M129" s="1132" t="s">
        <v>890</v>
      </c>
      <c r="N129" s="1133"/>
      <c r="O129" s="1134"/>
      <c r="P129" s="23" t="s">
        <v>1125</v>
      </c>
      <c r="Q129" s="1149" t="str">
        <f>IF('Main Sheet'!M35=0,"",'Main Sheet'!C35)</f>
        <v/>
      </c>
      <c r="R129" s="1150"/>
      <c r="S129" s="1140"/>
      <c r="T129" s="1141"/>
      <c r="U129" s="1142"/>
      <c r="V129" s="1190" t="s">
        <v>890</v>
      </c>
      <c r="W129" s="1191"/>
      <c r="X129" s="816"/>
      <c r="Y129" s="23" t="s">
        <v>1125</v>
      </c>
      <c r="Z129" s="1149" t="str">
        <f>IF('Main Sheet'!J35=0,"",'Main Sheet'!C35)</f>
        <v/>
      </c>
      <c r="AA129" s="1150"/>
    </row>
    <row r="130" spans="1:27" ht="26.25" x14ac:dyDescent="0.25">
      <c r="A130" s="1143"/>
      <c r="B130" s="1144"/>
      <c r="C130" s="1145"/>
      <c r="D130" s="1135"/>
      <c r="E130" s="1136"/>
      <c r="F130" s="1137"/>
      <c r="G130" s="23" t="s">
        <v>122</v>
      </c>
      <c r="H130" s="1153">
        <f>IF('Main Sheet'!F35=0,"",'Main Sheet'!B37)</f>
        <v>2736</v>
      </c>
      <c r="I130" s="1154"/>
      <c r="J130" s="1143"/>
      <c r="K130" s="1144"/>
      <c r="L130" s="1145"/>
      <c r="M130" s="1135"/>
      <c r="N130" s="1136"/>
      <c r="O130" s="1137"/>
      <c r="P130" s="23" t="s">
        <v>122</v>
      </c>
      <c r="Q130" s="1280" t="str">
        <f>IF('Main Sheet'!M35=0,"",'Main Sheet'!B37)</f>
        <v/>
      </c>
      <c r="R130" s="1281"/>
      <c r="S130" s="1143"/>
      <c r="T130" s="1144"/>
      <c r="U130" s="1145"/>
      <c r="V130" s="1192"/>
      <c r="W130" s="1193"/>
      <c r="X130" s="1194"/>
      <c r="Y130" s="23" t="s">
        <v>122</v>
      </c>
      <c r="Z130" s="1280" t="str">
        <f>IF('Main Sheet'!J35=0,"",'Main Sheet'!B37)</f>
        <v/>
      </c>
      <c r="AA130" s="1281"/>
    </row>
    <row r="131" spans="1:27" ht="26.25" x14ac:dyDescent="0.25">
      <c r="A131" s="1143"/>
      <c r="B131" s="1144"/>
      <c r="C131" s="1145"/>
      <c r="D131" s="1135"/>
      <c r="E131" s="1136"/>
      <c r="F131" s="1137"/>
      <c r="G131" s="25" t="s">
        <v>108</v>
      </c>
      <c r="H131" s="1157">
        <f>IF('Main Sheet'!F35=0,"",'Main Sheet'!D35)</f>
        <v>44463</v>
      </c>
      <c r="I131" s="1158"/>
      <c r="J131" s="1143"/>
      <c r="K131" s="1144"/>
      <c r="L131" s="1145"/>
      <c r="M131" s="1135"/>
      <c r="N131" s="1136"/>
      <c r="O131" s="1137"/>
      <c r="P131" s="25" t="s">
        <v>108</v>
      </c>
      <c r="Q131" s="1157" t="str">
        <f>IF('Main Sheet'!M35=0,"",'Main Sheet'!D35)</f>
        <v/>
      </c>
      <c r="R131" s="1158"/>
      <c r="S131" s="1143"/>
      <c r="T131" s="1144"/>
      <c r="U131" s="1145"/>
      <c r="V131" s="1192"/>
      <c r="W131" s="1193"/>
      <c r="X131" s="1194"/>
      <c r="Y131" s="25" t="s">
        <v>108</v>
      </c>
      <c r="Z131" s="1248" t="str">
        <f>IF('Main Sheet'!J38=0,"",'Main Sheet'!D35)</f>
        <v/>
      </c>
      <c r="AA131" s="1249"/>
    </row>
    <row r="132" spans="1:27" ht="31.5" x14ac:dyDescent="0.25">
      <c r="A132" s="1146"/>
      <c r="B132" s="1147"/>
      <c r="C132" s="1148"/>
      <c r="D132" s="1179" t="s">
        <v>106</v>
      </c>
      <c r="E132" s="1180"/>
      <c r="F132" s="1180"/>
      <c r="G132" s="1170" t="str">
        <f>IF('Main Sheet'!F35=0,"",'Main Sheet'!H1)</f>
        <v>37-M</v>
      </c>
      <c r="H132" s="1171"/>
      <c r="I132" s="1172"/>
      <c r="J132" s="1146"/>
      <c r="K132" s="1147"/>
      <c r="L132" s="1148"/>
      <c r="M132" s="1179" t="s">
        <v>106</v>
      </c>
      <c r="N132" s="1180"/>
      <c r="O132" s="1289"/>
      <c r="P132" s="1181" t="str">
        <f>'Main Sheet'!H1</f>
        <v>37-M</v>
      </c>
      <c r="Q132" s="1182"/>
      <c r="R132" s="1183"/>
      <c r="S132" s="1147"/>
      <c r="T132" s="1147"/>
      <c r="U132" s="1148"/>
      <c r="V132" s="1179" t="s">
        <v>106</v>
      </c>
      <c r="W132" s="1180"/>
      <c r="X132" s="1289"/>
      <c r="Y132" s="1181" t="str">
        <f>'Main Sheet'!H1</f>
        <v>37-M</v>
      </c>
      <c r="Z132" s="1182"/>
      <c r="AA132" s="1183"/>
    </row>
    <row r="133" spans="1:27" x14ac:dyDescent="0.25">
      <c r="A133" s="321"/>
      <c r="B133" s="320"/>
      <c r="C133" s="320"/>
      <c r="D133" s="320"/>
      <c r="E133" s="320"/>
      <c r="F133" s="320"/>
      <c r="G133" s="1173"/>
      <c r="H133" s="1174"/>
      <c r="I133" s="1175"/>
      <c r="J133" s="321"/>
      <c r="K133" s="320"/>
      <c r="L133" s="320"/>
      <c r="M133" s="320"/>
      <c r="N133" s="320"/>
      <c r="O133" s="398"/>
      <c r="P133" s="1184"/>
      <c r="Q133" s="1185"/>
      <c r="R133" s="1186"/>
      <c r="S133" s="320"/>
      <c r="T133" s="320"/>
      <c r="U133" s="320"/>
      <c r="V133" s="320"/>
      <c r="W133" s="320"/>
      <c r="X133" s="320"/>
      <c r="Y133" s="1184"/>
      <c r="Z133" s="1185"/>
      <c r="AA133" s="1186"/>
    </row>
    <row r="134" spans="1:27" ht="18.75" x14ac:dyDescent="0.25">
      <c r="A134" s="1283" t="s">
        <v>109</v>
      </c>
      <c r="B134" s="1284"/>
      <c r="C134" s="1284"/>
      <c r="D134" s="1284"/>
      <c r="E134" s="1285"/>
      <c r="F134" s="322"/>
      <c r="G134" s="1176"/>
      <c r="H134" s="1177"/>
      <c r="I134" s="1178"/>
      <c r="J134" s="1164" t="s">
        <v>109</v>
      </c>
      <c r="K134" s="1165"/>
      <c r="L134" s="1165"/>
      <c r="M134" s="1165"/>
      <c r="N134" s="1165"/>
      <c r="O134" s="397"/>
      <c r="P134" s="1187"/>
      <c r="Q134" s="1188"/>
      <c r="R134" s="1189"/>
      <c r="S134" s="1165" t="s">
        <v>109</v>
      </c>
      <c r="T134" s="1165"/>
      <c r="U134" s="1165"/>
      <c r="V134" s="1165"/>
      <c r="W134" s="1165"/>
      <c r="X134" s="396"/>
      <c r="Y134" s="1187"/>
      <c r="Z134" s="1188"/>
      <c r="AA134" s="1189"/>
    </row>
    <row r="135" spans="1:27" ht="31.5" x14ac:dyDescent="0.25">
      <c r="A135" s="1202" t="str">
        <f>IF('Main Sheet'!F35=0,"",'Main Sheet'!A35)</f>
        <v>DEPEUTER'S DECORATING CENTRE</v>
      </c>
      <c r="B135" s="1203"/>
      <c r="C135" s="1203"/>
      <c r="D135" s="1203"/>
      <c r="E135" s="1203"/>
      <c r="F135" s="1203"/>
      <c r="G135" s="1203"/>
      <c r="H135" s="1203"/>
      <c r="I135" s="1204"/>
      <c r="J135" s="1202" t="str">
        <f>IF('Main Sheet'!M35=0,"",'Main Sheet'!A35)</f>
        <v/>
      </c>
      <c r="K135" s="1203"/>
      <c r="L135" s="1203"/>
      <c r="M135" s="1203"/>
      <c r="N135" s="1203"/>
      <c r="O135" s="1203"/>
      <c r="P135" s="1203"/>
      <c r="Q135" s="1203"/>
      <c r="R135" s="1204"/>
      <c r="S135" s="1202" t="str">
        <f>IF('Main Sheet'!J35=0,"",'Main Sheet'!A35)</f>
        <v/>
      </c>
      <c r="T135" s="1203"/>
      <c r="U135" s="1203"/>
      <c r="V135" s="1203"/>
      <c r="W135" s="1203"/>
      <c r="X135" s="1203"/>
      <c r="Y135" s="1203"/>
      <c r="Z135" s="1203"/>
      <c r="AA135" s="1204"/>
    </row>
    <row r="136" spans="1:27" ht="23.25" x14ac:dyDescent="0.25">
      <c r="A136" s="24" t="s">
        <v>110</v>
      </c>
      <c r="B136" s="1210" t="s">
        <v>111</v>
      </c>
      <c r="C136" s="1206"/>
      <c r="D136" s="1206"/>
      <c r="E136" s="1207"/>
      <c r="F136" s="1208" t="s">
        <v>112</v>
      </c>
      <c r="G136" s="1208"/>
      <c r="H136" s="1208"/>
      <c r="I136" s="1209"/>
      <c r="J136" s="24" t="s">
        <v>110</v>
      </c>
      <c r="K136" s="1210" t="s">
        <v>111</v>
      </c>
      <c r="L136" s="1206"/>
      <c r="M136" s="1206"/>
      <c r="N136" s="1207"/>
      <c r="O136" s="1208" t="s">
        <v>112</v>
      </c>
      <c r="P136" s="1208"/>
      <c r="Q136" s="1208"/>
      <c r="R136" s="1209"/>
      <c r="S136" s="24" t="s">
        <v>110</v>
      </c>
      <c r="T136" s="1210" t="s">
        <v>111</v>
      </c>
      <c r="U136" s="1206"/>
      <c r="V136" s="1206"/>
      <c r="W136" s="1207"/>
      <c r="X136" s="1208" t="s">
        <v>112</v>
      </c>
      <c r="Y136" s="1208"/>
      <c r="Z136" s="1208"/>
      <c r="AA136" s="1209"/>
    </row>
    <row r="137" spans="1:27" ht="21" x14ac:dyDescent="0.35">
      <c r="A137" s="37" t="s">
        <v>255</v>
      </c>
      <c r="B137" s="1213" t="str">
        <f>IF('Main Sheet'!F35=0,"",'Main Sheet'!F35)</f>
        <v>12X6X32-HLS</v>
      </c>
      <c r="C137" s="1214"/>
      <c r="D137" s="1214"/>
      <c r="E137" s="1215"/>
      <c r="F137" s="136" t="str">
        <f>IF('Main Sheet'!F35=0,"",'Main Sheet'!H35)</f>
        <v>MAPLE</v>
      </c>
      <c r="G137" s="141"/>
      <c r="H137" s="141"/>
      <c r="I137" s="142"/>
      <c r="J137" s="151" t="str">
        <f>IF('Main Sheet'!M35=0,"",'Main Sheet'!M37)</f>
        <v/>
      </c>
      <c r="K137" s="1213" t="str">
        <f>IF('Main Sheet'!M35=0,"",'Main Sheet'!M35)</f>
        <v/>
      </c>
      <c r="L137" s="1214"/>
      <c r="M137" s="1214"/>
      <c r="N137" s="1215"/>
      <c r="O137" s="1216" t="str">
        <f>IF('Main Sheet'!M35=0,"",'Main Sheet'!H35)</f>
        <v/>
      </c>
      <c r="P137" s="1217"/>
      <c r="Q137" s="1217"/>
      <c r="R137" s="1218"/>
      <c r="S137" s="37" t="s">
        <v>133</v>
      </c>
      <c r="T137" s="1213" t="str">
        <f>IF('Main Sheet'!J35=0,"",'Main Sheet'!J35)</f>
        <v/>
      </c>
      <c r="U137" s="1214"/>
      <c r="V137" s="1214"/>
      <c r="W137" s="1215"/>
      <c r="X137" s="1216" t="str">
        <f>IF('Main Sheet'!J35=0,"",'Main Sheet'!H35)</f>
        <v/>
      </c>
      <c r="Y137" s="1217"/>
      <c r="Z137" s="1217"/>
      <c r="AA137" s="1218"/>
    </row>
    <row r="138" spans="1:27" ht="18.75" customHeight="1" x14ac:dyDescent="0.3">
      <c r="A138" s="27"/>
      <c r="B138" s="1220" t="str">
        <f>VLOOKUP('Main Sheet'!E35,'VANITY INFO'!A3:B848,2,FALSE)</f>
        <v>STORAGE 12"X32 -1 DOOR- HLS</v>
      </c>
      <c r="C138" s="1221"/>
      <c r="D138" s="1221"/>
      <c r="E138" s="1222"/>
      <c r="F138" s="152" t="str">
        <f>IF('Main Sheet'!F35=0,"",'Main Sheet'!G35)</f>
        <v>SHAKER</v>
      </c>
      <c r="G138" s="138"/>
      <c r="H138" s="146"/>
      <c r="I138" s="135"/>
      <c r="J138" s="47"/>
      <c r="K138" s="1220" t="str">
        <f>IF('Main Sheet'!M35=0,"",'Main Sheet'!M3)</f>
        <v/>
      </c>
      <c r="L138" s="1221"/>
      <c r="M138" s="1221"/>
      <c r="N138" s="1222"/>
      <c r="O138" s="1216" t="str">
        <f>IF('Main Sheet'!M35=0,"",'Main Sheet'!G35)</f>
        <v/>
      </c>
      <c r="P138" s="1217"/>
      <c r="Q138" s="1217"/>
      <c r="R138" s="1218"/>
      <c r="S138" s="27"/>
      <c r="T138" s="1220" t="str">
        <f>IF('Main Sheet'!J35=0,"",'Main Sheet'!J3)</f>
        <v/>
      </c>
      <c r="U138" s="1221"/>
      <c r="V138" s="1221"/>
      <c r="W138" s="1222"/>
      <c r="X138" s="1216" t="str">
        <f>IF('Main Sheet'!J35=0,"",'Main Sheet'!G35)</f>
        <v/>
      </c>
      <c r="Y138" s="1217"/>
      <c r="Z138" s="1217"/>
      <c r="AA138" s="1218"/>
    </row>
    <row r="139" spans="1:27" ht="18.75" customHeight="1" x14ac:dyDescent="0.3">
      <c r="A139" s="27"/>
      <c r="B139" s="1220"/>
      <c r="C139" s="1221"/>
      <c r="D139" s="1221"/>
      <c r="E139" s="1222"/>
      <c r="F139" s="152" t="str">
        <f>IF('Main Sheet'!F35=0,"",'Main Sheet'!I35)</f>
        <v>AHM 3700</v>
      </c>
      <c r="G139" s="138"/>
      <c r="H139" s="138"/>
      <c r="I139" s="139"/>
      <c r="J139" s="47"/>
      <c r="K139" s="1220"/>
      <c r="L139" s="1221"/>
      <c r="M139" s="1221"/>
      <c r="N139" s="1222"/>
      <c r="O139" s="1216" t="str">
        <f>IF('Main Sheet'!M35=0,"",'Main Sheet'!I35)</f>
        <v/>
      </c>
      <c r="P139" s="1217"/>
      <c r="Q139" s="1217"/>
      <c r="R139" s="1218"/>
      <c r="S139" s="27"/>
      <c r="T139" s="1220"/>
      <c r="U139" s="1221"/>
      <c r="V139" s="1221"/>
      <c r="W139" s="1222"/>
      <c r="X139" s="1216" t="str">
        <f>IF('Main Sheet'!J35=0,"",'Main Sheet'!I35)</f>
        <v/>
      </c>
      <c r="Y139" s="1217"/>
      <c r="Z139" s="1217"/>
      <c r="AA139" s="1218"/>
    </row>
    <row r="140" spans="1:27" ht="18.75" customHeight="1" x14ac:dyDescent="0.3">
      <c r="A140" s="47"/>
      <c r="B140" s="1220"/>
      <c r="C140" s="1221"/>
      <c r="D140" s="1221"/>
      <c r="E140" s="1222"/>
      <c r="F140" s="694" t="str">
        <f>IF('Main Sheet'!F35=0,"",'Main Sheet'!L35)</f>
        <v>DR-CH</v>
      </c>
      <c r="G140" s="138" t="str">
        <f>IF('Main Sheet'!L36=0,"",'Main Sheet'!L36)</f>
        <v/>
      </c>
      <c r="H140" s="138"/>
      <c r="I140" s="139"/>
      <c r="J140" s="47"/>
      <c r="K140" s="60"/>
      <c r="L140" s="60"/>
      <c r="M140" s="60"/>
      <c r="N140" s="61"/>
      <c r="O140" s="1236"/>
      <c r="P140" s="1236"/>
      <c r="Q140" s="1236"/>
      <c r="R140" s="1237"/>
      <c r="S140" s="47"/>
      <c r="T140" s="1220" t="e">
        <f>VLOOKUP('Main Sheet'!J37,'VANITY INFO'!R1:S337,2,FALSE)</f>
        <v>#N/A</v>
      </c>
      <c r="U140" s="1221"/>
      <c r="V140" s="1221"/>
      <c r="W140" s="1222"/>
      <c r="X140" s="1236"/>
      <c r="Y140" s="1236"/>
      <c r="Z140" s="1236"/>
      <c r="AA140" s="1237"/>
    </row>
    <row r="141" spans="1:27" ht="21" x14ac:dyDescent="0.3">
      <c r="A141" s="38" t="str">
        <f>IF('Main Sheet'!K37=0,"",'Main Sheet'!K37)</f>
        <v>(1)</v>
      </c>
      <c r="B141" s="1239" t="str">
        <f>IF('Main Sheet'!F35=0,"",'Main Sheet'!K35)</f>
        <v>1/2 X  32</v>
      </c>
      <c r="C141" s="1240"/>
      <c r="D141" s="1240"/>
      <c r="E141" s="1241"/>
      <c r="F141" s="152" t="str">
        <f>IF('Main Sheet'!F35=0,"",'Main Sheet'!K3)</f>
        <v>FILLER</v>
      </c>
      <c r="G141" s="62"/>
      <c r="H141" s="62"/>
      <c r="I141" s="63"/>
      <c r="J141" s="48"/>
      <c r="K141" s="1242"/>
      <c r="L141" s="1242"/>
      <c r="M141" s="1242"/>
      <c r="N141" s="1243"/>
      <c r="O141" s="1236"/>
      <c r="P141" s="1236"/>
      <c r="Q141" s="1236"/>
      <c r="R141" s="1237"/>
      <c r="S141" s="48"/>
      <c r="T141" s="1220"/>
      <c r="U141" s="1221"/>
      <c r="V141" s="1221"/>
      <c r="W141" s="1222"/>
      <c r="X141" s="1236"/>
      <c r="Y141" s="1236"/>
      <c r="Z141" s="1236"/>
      <c r="AA141" s="1237"/>
    </row>
    <row r="142" spans="1:27" ht="31.5" customHeight="1" x14ac:dyDescent="0.3">
      <c r="A142" s="35"/>
      <c r="B142" s="26" t="str">
        <f>IF('Main Sheet'!N35=0,"",'Main Sheet'!N35)</f>
        <v/>
      </c>
      <c r="C142" s="26"/>
      <c r="D142" s="26"/>
      <c r="E142" s="34"/>
      <c r="F142" s="155"/>
      <c r="G142" s="26"/>
      <c r="H142" s="26"/>
      <c r="I142" s="34"/>
      <c r="J142" s="35"/>
      <c r="K142" s="26"/>
      <c r="L142" s="26"/>
      <c r="M142" s="26"/>
      <c r="N142" s="34"/>
      <c r="O142" s="26"/>
      <c r="P142" s="26"/>
      <c r="Q142" s="26"/>
      <c r="R142" s="34"/>
      <c r="S142" s="35"/>
      <c r="T142" s="26"/>
      <c r="U142" s="26"/>
      <c r="V142" s="26"/>
      <c r="W142" s="34"/>
      <c r="X142" s="26"/>
      <c r="Y142" s="26"/>
      <c r="Z142" s="26"/>
      <c r="AA142" s="34"/>
    </row>
    <row r="143" spans="1:27" ht="18.75" x14ac:dyDescent="0.3">
      <c r="A143" s="30"/>
      <c r="B143" s="33"/>
      <c r="C143" s="31"/>
      <c r="D143" s="31"/>
      <c r="E143" s="32"/>
      <c r="F143" s="156"/>
      <c r="G143" s="31"/>
      <c r="H143" s="31"/>
      <c r="I143" s="32"/>
      <c r="J143" s="36"/>
      <c r="K143" s="33"/>
      <c r="L143" s="31"/>
      <c r="M143" s="31"/>
      <c r="N143" s="32"/>
      <c r="O143" s="31"/>
      <c r="P143" s="31"/>
      <c r="Q143" s="31"/>
      <c r="R143" s="32"/>
      <c r="S143" s="30"/>
      <c r="T143" s="33"/>
      <c r="U143" s="31"/>
      <c r="V143" s="31"/>
      <c r="W143" s="32"/>
      <c r="X143" s="31"/>
      <c r="Y143" s="31"/>
      <c r="Z143" s="31"/>
      <c r="AA143" s="32"/>
    </row>
    <row r="144" spans="1:27" s="22" customFormat="1" x14ac:dyDescent="0.25">
      <c r="A144" s="77"/>
      <c r="B144" s="77"/>
      <c r="C144" s="77"/>
      <c r="D144" s="77"/>
      <c r="E144" s="77"/>
      <c r="F144" s="153"/>
      <c r="G144" s="77"/>
      <c r="H144" s="77"/>
      <c r="I144" s="77"/>
      <c r="J144" s="77"/>
      <c r="K144" s="77"/>
      <c r="L144" s="77"/>
      <c r="M144" s="77"/>
      <c r="N144" s="77"/>
      <c r="O144" s="77"/>
      <c r="P144" s="77"/>
      <c r="Q144" s="77"/>
      <c r="R144" s="77"/>
      <c r="S144" s="77"/>
      <c r="T144" s="77"/>
      <c r="U144" s="77"/>
      <c r="V144" s="77"/>
      <c r="W144" s="77"/>
      <c r="X144" s="77"/>
      <c r="Y144" s="77"/>
      <c r="Z144" s="77"/>
      <c r="AA144" s="77"/>
    </row>
    <row r="145" spans="1:27" ht="23.25" customHeight="1" x14ac:dyDescent="0.25">
      <c r="A145" s="18"/>
      <c r="B145" s="18"/>
      <c r="C145" s="18"/>
      <c r="D145" s="28"/>
      <c r="E145" s="28"/>
      <c r="F145" s="154"/>
      <c r="G145" s="29"/>
      <c r="H145" s="29"/>
      <c r="I145" s="29"/>
      <c r="J145" s="18"/>
      <c r="K145" s="18"/>
      <c r="L145" s="18"/>
      <c r="M145" s="28"/>
      <c r="N145" s="28"/>
      <c r="O145" s="28"/>
      <c r="P145" s="29"/>
      <c r="Q145" s="29"/>
      <c r="R145" s="29"/>
      <c r="S145" s="18"/>
      <c r="T145" s="18"/>
      <c r="U145" s="18"/>
      <c r="V145" s="28"/>
      <c r="W145" s="28"/>
      <c r="X145" s="28"/>
      <c r="Y145" s="29"/>
      <c r="Z145" s="29"/>
      <c r="AA145" s="29"/>
    </row>
    <row r="146" spans="1:27" ht="26.25" x14ac:dyDescent="0.25">
      <c r="A146" s="1140"/>
      <c r="B146" s="1141"/>
      <c r="C146" s="1142"/>
      <c r="D146" s="1132" t="s">
        <v>890</v>
      </c>
      <c r="E146" s="1133"/>
      <c r="F146" s="1134"/>
      <c r="G146" s="23" t="s">
        <v>1125</v>
      </c>
      <c r="H146" s="1149" t="str">
        <f>IF('Main Sheet'!F38=0,"",'Main Sheet'!C38)</f>
        <v>5678.5-5</v>
      </c>
      <c r="I146" s="1150"/>
      <c r="J146" s="1140"/>
      <c r="K146" s="1141"/>
      <c r="L146" s="1142"/>
      <c r="M146" s="1132" t="s">
        <v>890</v>
      </c>
      <c r="N146" s="1133"/>
      <c r="O146" s="1134"/>
      <c r="P146" s="23" t="s">
        <v>1125</v>
      </c>
      <c r="Q146" s="1149" t="str">
        <f>IF('Main Sheet'!M38=0,"",'Main Sheet'!C38)</f>
        <v/>
      </c>
      <c r="R146" s="1150"/>
      <c r="S146" s="1140"/>
      <c r="T146" s="1141"/>
      <c r="U146" s="1142"/>
      <c r="V146" s="1190" t="s">
        <v>890</v>
      </c>
      <c r="W146" s="1191"/>
      <c r="X146" s="816"/>
      <c r="Y146" s="23" t="s">
        <v>1125</v>
      </c>
      <c r="Z146" s="1149" t="str">
        <f>IF('Main Sheet'!J38=0,"",'Main Sheet'!C38)</f>
        <v/>
      </c>
      <c r="AA146" s="1150"/>
    </row>
    <row r="147" spans="1:27" ht="26.25" x14ac:dyDescent="0.25">
      <c r="A147" s="1143"/>
      <c r="B147" s="1144"/>
      <c r="C147" s="1145"/>
      <c r="D147" s="1135"/>
      <c r="E147" s="1136"/>
      <c r="F147" s="1137"/>
      <c r="G147" s="23" t="s">
        <v>122</v>
      </c>
      <c r="H147" s="1153">
        <f>IF('Main Sheet'!F38=0,"",'Main Sheet'!B40)</f>
        <v>2736</v>
      </c>
      <c r="I147" s="1154"/>
      <c r="J147" s="1143"/>
      <c r="K147" s="1144"/>
      <c r="L147" s="1145"/>
      <c r="M147" s="1135"/>
      <c r="N147" s="1136"/>
      <c r="O147" s="1137"/>
      <c r="P147" s="23" t="s">
        <v>122</v>
      </c>
      <c r="Q147" s="1153" t="str">
        <f>IF('Main Sheet'!M38=0,"",'Main Sheet'!B40)</f>
        <v/>
      </c>
      <c r="R147" s="1154"/>
      <c r="S147" s="1143"/>
      <c r="T147" s="1144"/>
      <c r="U147" s="1145"/>
      <c r="V147" s="1192"/>
      <c r="W147" s="1193"/>
      <c r="X147" s="1194"/>
      <c r="Y147" s="23" t="s">
        <v>122</v>
      </c>
      <c r="Z147" s="1280" t="str">
        <f>IF('Main Sheet'!J38=0,"",'Main Sheet'!B40)</f>
        <v/>
      </c>
      <c r="AA147" s="1281"/>
    </row>
    <row r="148" spans="1:27" ht="26.25" x14ac:dyDescent="0.25">
      <c r="A148" s="1143"/>
      <c r="B148" s="1144"/>
      <c r="C148" s="1145"/>
      <c r="D148" s="1135"/>
      <c r="E148" s="1136"/>
      <c r="F148" s="1137"/>
      <c r="G148" s="25" t="s">
        <v>108</v>
      </c>
      <c r="H148" s="1157">
        <f>IF('Main Sheet'!F38=0,"",'Main Sheet'!D38)</f>
        <v>44463</v>
      </c>
      <c r="I148" s="1158"/>
      <c r="J148" s="1143"/>
      <c r="K148" s="1144"/>
      <c r="L148" s="1145"/>
      <c r="M148" s="1135"/>
      <c r="N148" s="1136"/>
      <c r="O148" s="1137"/>
      <c r="P148" s="25" t="s">
        <v>108</v>
      </c>
      <c r="Q148" s="1157" t="str">
        <f>IF('Main Sheet'!M38=0,"",'Main Sheet'!D38)</f>
        <v/>
      </c>
      <c r="R148" s="1158"/>
      <c r="S148" s="1143"/>
      <c r="T148" s="1144"/>
      <c r="U148" s="1145"/>
      <c r="V148" s="1192"/>
      <c r="W148" s="1193"/>
      <c r="X148" s="1194"/>
      <c r="Y148" s="25" t="s">
        <v>108</v>
      </c>
      <c r="Z148" s="1248" t="str">
        <f>IF('Main Sheet'!J38=0,"",'Main Sheet'!D38)</f>
        <v/>
      </c>
      <c r="AA148" s="1249"/>
    </row>
    <row r="149" spans="1:27" ht="31.5" x14ac:dyDescent="0.25">
      <c r="A149" s="1146"/>
      <c r="B149" s="1147"/>
      <c r="C149" s="1148"/>
      <c r="D149" s="1179" t="s">
        <v>106</v>
      </c>
      <c r="E149" s="1180"/>
      <c r="F149" s="1180"/>
      <c r="G149" s="1170" t="str">
        <f>IF('Main Sheet'!F38=0,"",'Main Sheet'!H1)</f>
        <v>37-M</v>
      </c>
      <c r="H149" s="1171"/>
      <c r="I149" s="1172"/>
      <c r="J149" s="1146"/>
      <c r="K149" s="1147"/>
      <c r="L149" s="1148"/>
      <c r="M149" s="1179" t="s">
        <v>106</v>
      </c>
      <c r="N149" s="1180"/>
      <c r="O149" s="1180"/>
      <c r="P149" s="1181" t="str">
        <f>'Main Sheet'!H1</f>
        <v>37-M</v>
      </c>
      <c r="Q149" s="1182"/>
      <c r="R149" s="1183"/>
      <c r="S149" s="1146"/>
      <c r="T149" s="1147"/>
      <c r="U149" s="1148"/>
      <c r="V149" s="1179"/>
      <c r="W149" s="1180"/>
      <c r="X149" s="1180"/>
      <c r="Y149" s="1181" t="str">
        <f>'Main Sheet'!H1</f>
        <v>37-M</v>
      </c>
      <c r="Z149" s="1182"/>
      <c r="AA149" s="1183"/>
    </row>
    <row r="150" spans="1:27" x14ac:dyDescent="0.25">
      <c r="A150" s="321"/>
      <c r="B150" s="320"/>
      <c r="C150" s="320"/>
      <c r="D150" s="320"/>
      <c r="E150" s="320"/>
      <c r="F150" s="320"/>
      <c r="G150" s="1173"/>
      <c r="H150" s="1174"/>
      <c r="I150" s="1175"/>
      <c r="J150" s="321"/>
      <c r="K150" s="320"/>
      <c r="L150" s="320"/>
      <c r="M150" s="320"/>
      <c r="N150" s="320"/>
      <c r="O150" s="320"/>
      <c r="P150" s="1184"/>
      <c r="Q150" s="1185"/>
      <c r="R150" s="1186"/>
      <c r="S150" s="321"/>
      <c r="T150" s="320"/>
      <c r="U150" s="320"/>
      <c r="V150" s="320"/>
      <c r="W150" s="320"/>
      <c r="X150" s="398"/>
      <c r="Y150" s="1184"/>
      <c r="Z150" s="1185"/>
      <c r="AA150" s="1186"/>
    </row>
    <row r="151" spans="1:27" ht="18.75" x14ac:dyDescent="0.25">
      <c r="A151" s="1283" t="s">
        <v>109</v>
      </c>
      <c r="B151" s="1284"/>
      <c r="C151" s="1284"/>
      <c r="D151" s="1284"/>
      <c r="E151" s="1285"/>
      <c r="F151" s="322"/>
      <c r="G151" s="1176"/>
      <c r="H151" s="1177"/>
      <c r="I151" s="1178"/>
      <c r="J151" s="1164" t="s">
        <v>109</v>
      </c>
      <c r="K151" s="1165"/>
      <c r="L151" s="1165"/>
      <c r="M151" s="1165"/>
      <c r="N151" s="1165"/>
      <c r="O151" s="396"/>
      <c r="P151" s="1187"/>
      <c r="Q151" s="1188"/>
      <c r="R151" s="1189"/>
      <c r="S151" s="1164"/>
      <c r="T151" s="1165"/>
      <c r="U151" s="1165"/>
      <c r="V151" s="1165"/>
      <c r="W151" s="1165"/>
      <c r="X151" s="396"/>
      <c r="Y151" s="1187"/>
      <c r="Z151" s="1188"/>
      <c r="AA151" s="1189"/>
    </row>
    <row r="152" spans="1:27" ht="31.5" x14ac:dyDescent="0.25">
      <c r="A152" s="1253" t="str">
        <f>IF('Main Sheet'!F38=0,"",'Main Sheet'!A38)</f>
        <v>DEPEUTER'S DECORATING CENTRE</v>
      </c>
      <c r="B152" s="1254"/>
      <c r="C152" s="1254"/>
      <c r="D152" s="1254"/>
      <c r="E152" s="1254"/>
      <c r="F152" s="1254"/>
      <c r="G152" s="1254"/>
      <c r="H152" s="1254"/>
      <c r="I152" s="1255"/>
      <c r="J152" s="1253" t="str">
        <f>IF('Main Sheet'!M38=0,"",'Main Sheet'!A38)</f>
        <v/>
      </c>
      <c r="K152" s="1254"/>
      <c r="L152" s="1254"/>
      <c r="M152" s="1254"/>
      <c r="N152" s="1254"/>
      <c r="O152" s="1254"/>
      <c r="P152" s="1254"/>
      <c r="Q152" s="1254"/>
      <c r="R152" s="1255"/>
      <c r="S152" s="1253" t="str">
        <f>IF('Main Sheet'!J38=0,"",'Main Sheet'!A38)</f>
        <v/>
      </c>
      <c r="T152" s="1254"/>
      <c r="U152" s="1254"/>
      <c r="V152" s="1254"/>
      <c r="W152" s="1254"/>
      <c r="X152" s="1254"/>
      <c r="Y152" s="1254"/>
      <c r="Z152" s="1254"/>
      <c r="AA152" s="1255"/>
    </row>
    <row r="153" spans="1:27" ht="23.25" x14ac:dyDescent="0.25">
      <c r="A153" s="24" t="s">
        <v>110</v>
      </c>
      <c r="B153" s="1210" t="s">
        <v>111</v>
      </c>
      <c r="C153" s="1206"/>
      <c r="D153" s="1206"/>
      <c r="E153" s="1207"/>
      <c r="F153" s="1270" t="s">
        <v>112</v>
      </c>
      <c r="G153" s="1271"/>
      <c r="H153" s="1271"/>
      <c r="I153" s="1272"/>
      <c r="J153" s="24" t="s">
        <v>110</v>
      </c>
      <c r="K153" s="1210" t="s">
        <v>111</v>
      </c>
      <c r="L153" s="1206"/>
      <c r="M153" s="1206"/>
      <c r="N153" s="1207"/>
      <c r="O153" s="1206" t="s">
        <v>112</v>
      </c>
      <c r="P153" s="1206"/>
      <c r="Q153" s="1206"/>
      <c r="R153" s="1207"/>
      <c r="S153" s="24"/>
      <c r="T153" s="1210"/>
      <c r="U153" s="1206"/>
      <c r="V153" s="1206"/>
      <c r="W153" s="1207"/>
      <c r="X153" s="1206"/>
      <c r="Y153" s="1206"/>
      <c r="Z153" s="1206"/>
      <c r="AA153" s="1207"/>
    </row>
    <row r="154" spans="1:27" ht="21" x14ac:dyDescent="0.35">
      <c r="A154" s="37" t="s">
        <v>255</v>
      </c>
      <c r="B154" s="1213" t="str">
        <f>IF('Main Sheet'!F38=0,"",'Main Sheet'!F38)</f>
        <v>12X6X32-HRS</v>
      </c>
      <c r="C154" s="1214"/>
      <c r="D154" s="1214"/>
      <c r="E154" s="1215"/>
      <c r="F154" s="152" t="str">
        <f>IF('Main Sheet'!F38=0,"",'Main Sheet'!H38)</f>
        <v xml:space="preserve">MAPLE </v>
      </c>
      <c r="G154" s="138"/>
      <c r="H154" s="138"/>
      <c r="I154" s="142"/>
      <c r="J154" s="151" t="str">
        <f>IF('Main Sheet'!M38=0,"",'Main Sheet'!M40)</f>
        <v/>
      </c>
      <c r="K154" s="1213" t="str">
        <f>IF('Main Sheet'!M38=0,"",'Main Sheet'!M38)</f>
        <v/>
      </c>
      <c r="L154" s="1214"/>
      <c r="M154" s="1214"/>
      <c r="N154" s="1214"/>
      <c r="O154" s="1216" t="str">
        <f>IF('Main Sheet'!M38=0,"",'Main Sheet'!H38)</f>
        <v/>
      </c>
      <c r="P154" s="1217"/>
      <c r="Q154" s="1217"/>
      <c r="R154" s="1218"/>
      <c r="S154" s="151" t="s">
        <v>133</v>
      </c>
      <c r="T154" s="1213" t="str">
        <f>IF('Main Sheet'!J38=0,"",'Main Sheet'!J38)</f>
        <v/>
      </c>
      <c r="U154" s="1214"/>
      <c r="V154" s="1214"/>
      <c r="W154" s="1215"/>
      <c r="X154" s="1216" t="str">
        <f>IF('Main Sheet'!J38=0,"",'Main Sheet'!H38)</f>
        <v/>
      </c>
      <c r="Y154" s="1217"/>
      <c r="Z154" s="1217"/>
      <c r="AA154" s="1218"/>
    </row>
    <row r="155" spans="1:27" ht="18.75" customHeight="1" x14ac:dyDescent="0.3">
      <c r="A155" s="27"/>
      <c r="B155" s="1220" t="str">
        <f>VLOOKUP('Main Sheet'!E38,'VANITY INFO'!A3:B865,2,FALSE)</f>
        <v>STORAGE 12"X32 -1 DOOR- HLS</v>
      </c>
      <c r="C155" s="1221"/>
      <c r="D155" s="1221"/>
      <c r="E155" s="1222"/>
      <c r="F155" s="152" t="str">
        <f>IF('Main Sheet'!F38=0,"",'Main Sheet'!G38)</f>
        <v>SHAKER</v>
      </c>
      <c r="G155" s="138"/>
      <c r="H155" s="146"/>
      <c r="I155" s="135"/>
      <c r="J155" s="47"/>
      <c r="K155" s="1220" t="str">
        <f>IF('Main Sheet'!M38=0,"",'Main Sheet'!M3)</f>
        <v/>
      </c>
      <c r="L155" s="1221"/>
      <c r="M155" s="1221"/>
      <c r="N155" s="1221"/>
      <c r="O155" s="1225" t="str">
        <f>IF('Main Sheet'!M38=0,"",'Main Sheet'!G38)</f>
        <v/>
      </c>
      <c r="P155" s="1226"/>
      <c r="Q155" s="1226"/>
      <c r="R155" s="1227"/>
      <c r="S155" s="47"/>
      <c r="T155" s="1220" t="str">
        <f>IF('Main Sheet'!J38=0,"",'Main Sheet'!J3)</f>
        <v/>
      </c>
      <c r="U155" s="1221"/>
      <c r="V155" s="1221"/>
      <c r="W155" s="1222"/>
      <c r="X155" s="1216" t="str">
        <f>IF('Main Sheet'!J38=0,"",'Main Sheet'!G38)</f>
        <v/>
      </c>
      <c r="Y155" s="1217"/>
      <c r="Z155" s="1217"/>
      <c r="AA155" s="1218"/>
    </row>
    <row r="156" spans="1:27" ht="18.75" customHeight="1" x14ac:dyDescent="0.3">
      <c r="A156" s="47"/>
      <c r="B156" s="1221"/>
      <c r="C156" s="1221"/>
      <c r="D156" s="1221"/>
      <c r="E156" s="1222"/>
      <c r="F156" s="152" t="str">
        <f>IF('Main Sheet'!F38=0,"",'Main Sheet'!I38)</f>
        <v>AHM 3700</v>
      </c>
      <c r="G156" s="138"/>
      <c r="H156" s="138"/>
      <c r="I156" s="139"/>
      <c r="J156" s="47"/>
      <c r="K156" s="1220"/>
      <c r="L156" s="1221"/>
      <c r="M156" s="1221"/>
      <c r="N156" s="1221"/>
      <c r="O156" s="1225" t="str">
        <f>IF('Main Sheet'!M38=0,"",'Main Sheet'!I38)</f>
        <v/>
      </c>
      <c r="P156" s="1226"/>
      <c r="Q156" s="1226"/>
      <c r="R156" s="1227"/>
      <c r="S156" s="47"/>
      <c r="T156" s="1220"/>
      <c r="U156" s="1221"/>
      <c r="V156" s="1221"/>
      <c r="W156" s="1222"/>
      <c r="X156" s="1216" t="str">
        <f>IF('Main Sheet'!J38=0,"",'Main Sheet'!I38)</f>
        <v/>
      </c>
      <c r="Y156" s="1217"/>
      <c r="Z156" s="1217"/>
      <c r="AA156" s="1218"/>
    </row>
    <row r="157" spans="1:27" ht="18.75" customHeight="1" x14ac:dyDescent="0.3">
      <c r="A157" s="47"/>
      <c r="B157" s="1221"/>
      <c r="C157" s="1221"/>
      <c r="D157" s="1221"/>
      <c r="E157" s="1222"/>
      <c r="F157" s="694" t="str">
        <f>IF('Main Sheet'!F38=0,"",'Main Sheet'!L38)</f>
        <v>DR-CH</v>
      </c>
      <c r="G157" s="138" t="str">
        <f>IF('Main Sheet'!L39=0,"",'Main Sheet'!L39)</f>
        <v/>
      </c>
      <c r="H157" s="138"/>
      <c r="I157" s="139"/>
      <c r="J157" s="47"/>
      <c r="K157" s="60"/>
      <c r="L157" s="60"/>
      <c r="M157" s="60"/>
      <c r="N157" s="60"/>
      <c r="O157" s="163"/>
      <c r="P157" s="62"/>
      <c r="Q157" s="62"/>
      <c r="R157" s="63"/>
      <c r="S157" s="47"/>
      <c r="T157" s="1220" t="e">
        <f>VLOOKUP('Main Sheet'!J40,'VANITY INFO'!R1:S354,2,FALSE)</f>
        <v>#N/A</v>
      </c>
      <c r="U157" s="1221"/>
      <c r="V157" s="1221"/>
      <c r="W157" s="1222"/>
      <c r="X157" s="62"/>
      <c r="Y157" s="62"/>
      <c r="Z157" s="62"/>
      <c r="AA157" s="63"/>
    </row>
    <row r="158" spans="1:27" ht="21" x14ac:dyDescent="0.3">
      <c r="A158" s="38" t="str">
        <f>IF('Main Sheet'!K40=0,"",'Main Sheet'!K40)</f>
        <v>(1)</v>
      </c>
      <c r="B158" s="1240" t="str">
        <f>IF('Main Sheet'!F38=0,"",'Main Sheet'!K38)</f>
        <v>1/2 X  32</v>
      </c>
      <c r="C158" s="1240"/>
      <c r="D158" s="1240"/>
      <c r="E158" s="1241"/>
      <c r="F158" s="152" t="str">
        <f>IF('Main Sheet'!F38=0,"",'Main Sheet'!K3)</f>
        <v>FILLER</v>
      </c>
      <c r="G158" s="62"/>
      <c r="H158" s="62"/>
      <c r="I158" s="63"/>
      <c r="J158" s="38"/>
      <c r="K158" s="1242"/>
      <c r="L158" s="1242"/>
      <c r="M158" s="1242"/>
      <c r="N158" s="1242"/>
      <c r="O158" s="1278"/>
      <c r="P158" s="1236"/>
      <c r="Q158" s="1236"/>
      <c r="R158" s="1237"/>
      <c r="S158" s="38"/>
      <c r="T158" s="1220"/>
      <c r="U158" s="1221"/>
      <c r="V158" s="1221"/>
      <c r="W158" s="1222"/>
      <c r="X158" s="1278"/>
      <c r="Y158" s="1236"/>
      <c r="Z158" s="1236"/>
      <c r="AA158" s="1237"/>
    </row>
    <row r="159" spans="1:27" ht="23.25" customHeight="1" x14ac:dyDescent="0.3">
      <c r="A159" s="35"/>
      <c r="B159" s="26" t="str">
        <f>IF('Main Sheet'!N38=0,"",'Main Sheet'!N38)</f>
        <v/>
      </c>
      <c r="C159" s="26"/>
      <c r="D159" s="26"/>
      <c r="E159" s="34"/>
      <c r="F159" s="155"/>
      <c r="G159" s="26"/>
      <c r="H159" s="26"/>
      <c r="I159" s="34"/>
      <c r="J159" s="35"/>
      <c r="K159" s="26"/>
      <c r="L159" s="26"/>
      <c r="M159" s="26"/>
      <c r="N159" s="147"/>
      <c r="O159" s="149"/>
      <c r="P159" s="147"/>
      <c r="Q159" s="147"/>
      <c r="R159" s="34"/>
      <c r="S159" s="35"/>
      <c r="T159" s="26"/>
      <c r="U159" s="26"/>
      <c r="V159" s="26"/>
      <c r="W159" s="34"/>
      <c r="X159" s="26"/>
      <c r="Y159" s="26"/>
      <c r="Z159" s="26"/>
      <c r="AA159" s="34"/>
    </row>
    <row r="160" spans="1:27" ht="42" customHeight="1" x14ac:dyDescent="0.3">
      <c r="A160" s="36"/>
      <c r="B160" s="33"/>
      <c r="C160" s="31"/>
      <c r="D160" s="31"/>
      <c r="E160" s="32"/>
      <c r="F160" s="156"/>
      <c r="G160" s="31"/>
      <c r="H160" s="31"/>
      <c r="I160" s="32"/>
      <c r="J160" s="36"/>
      <c r="K160" s="33"/>
      <c r="L160" s="31"/>
      <c r="M160" s="31"/>
      <c r="N160" s="31"/>
      <c r="O160" s="33"/>
      <c r="P160" s="31"/>
      <c r="Q160" s="31"/>
      <c r="R160" s="32"/>
      <c r="S160" s="36"/>
      <c r="T160" s="33"/>
      <c r="U160" s="31"/>
      <c r="V160" s="31"/>
      <c r="W160" s="32"/>
      <c r="X160" s="31"/>
      <c r="Y160" s="31"/>
      <c r="Z160" s="31"/>
      <c r="AA160" s="32"/>
    </row>
    <row r="161" spans="1:27" ht="26.25" x14ac:dyDescent="0.25">
      <c r="A161" s="1140"/>
      <c r="B161" s="1141"/>
      <c r="C161" s="1142"/>
      <c r="D161" s="1132" t="s">
        <v>890</v>
      </c>
      <c r="E161" s="1133"/>
      <c r="F161" s="1134"/>
      <c r="G161" s="23" t="s">
        <v>1125</v>
      </c>
      <c r="H161" s="1149" t="str">
        <f>IF('Main Sheet'!F41=0,"",'Main Sheet'!C41)</f>
        <v>5679.1-2</v>
      </c>
      <c r="I161" s="1150"/>
      <c r="J161" s="1140"/>
      <c r="K161" s="1141"/>
      <c r="L161" s="1142"/>
      <c r="M161" s="1132" t="s">
        <v>890</v>
      </c>
      <c r="N161" s="1133"/>
      <c r="O161" s="1134"/>
      <c r="P161" s="23" t="s">
        <v>1125</v>
      </c>
      <c r="Q161" s="1149" t="str">
        <f>IF('Main Sheet'!M41=0,"",'Main Sheet'!C41)</f>
        <v/>
      </c>
      <c r="R161" s="1150"/>
      <c r="S161" s="1140"/>
      <c r="T161" s="1141"/>
      <c r="U161" s="1142"/>
      <c r="V161" s="1190" t="s">
        <v>890</v>
      </c>
      <c r="W161" s="1191"/>
      <c r="X161" s="816"/>
      <c r="Y161" s="23" t="s">
        <v>1125</v>
      </c>
      <c r="Z161" s="1149" t="str">
        <f>IF('Main Sheet'!J41=0,"",'Main Sheet'!C41)</f>
        <v/>
      </c>
      <c r="AA161" s="1150"/>
    </row>
    <row r="162" spans="1:27" ht="26.25" x14ac:dyDescent="0.25">
      <c r="A162" s="1143"/>
      <c r="B162" s="1144"/>
      <c r="C162" s="1145"/>
      <c r="D162" s="1135"/>
      <c r="E162" s="1136"/>
      <c r="F162" s="1137"/>
      <c r="G162" s="23" t="s">
        <v>122</v>
      </c>
      <c r="H162" s="1153">
        <f>IF('Main Sheet'!F41=0,"",'Main Sheet'!B43)</f>
        <v>1179</v>
      </c>
      <c r="I162" s="1154"/>
      <c r="J162" s="1143"/>
      <c r="K162" s="1144"/>
      <c r="L162" s="1145"/>
      <c r="M162" s="1135"/>
      <c r="N162" s="1136"/>
      <c r="O162" s="1137"/>
      <c r="P162" s="23" t="s">
        <v>122</v>
      </c>
      <c r="Q162" s="1153" t="str">
        <f>IF('Main Sheet'!M41=0,"",'Main Sheet'!B43)</f>
        <v/>
      </c>
      <c r="R162" s="1154"/>
      <c r="S162" s="1143"/>
      <c r="T162" s="1144"/>
      <c r="U162" s="1145"/>
      <c r="V162" s="1192"/>
      <c r="W162" s="1193"/>
      <c r="X162" s="1194"/>
      <c r="Y162" s="23" t="s">
        <v>122</v>
      </c>
      <c r="Z162" s="1280" t="str">
        <f>IF('Main Sheet'!J41=0,"",'Main Sheet'!B43)</f>
        <v/>
      </c>
      <c r="AA162" s="1281"/>
    </row>
    <row r="163" spans="1:27" ht="26.25" x14ac:dyDescent="0.25">
      <c r="A163" s="1143"/>
      <c r="B163" s="1144"/>
      <c r="C163" s="1145"/>
      <c r="D163" s="1135"/>
      <c r="E163" s="1136"/>
      <c r="F163" s="1137"/>
      <c r="G163" s="25" t="s">
        <v>108</v>
      </c>
      <c r="H163" s="1157">
        <f>IF('Main Sheet'!F41=0,"",'Main Sheet'!D41)</f>
        <v>44463</v>
      </c>
      <c r="I163" s="1158"/>
      <c r="J163" s="1143"/>
      <c r="K163" s="1144"/>
      <c r="L163" s="1145"/>
      <c r="M163" s="1135"/>
      <c r="N163" s="1136"/>
      <c r="O163" s="1137"/>
      <c r="P163" s="25" t="s">
        <v>108</v>
      </c>
      <c r="Q163" s="1292" t="str">
        <f>IF('Main Sheet'!M41=0,"",'Main Sheet'!D41)</f>
        <v/>
      </c>
      <c r="R163" s="1293"/>
      <c r="S163" s="1143"/>
      <c r="T163" s="1144"/>
      <c r="U163" s="1145"/>
      <c r="V163" s="1192"/>
      <c r="W163" s="1193"/>
      <c r="X163" s="1194"/>
      <c r="Y163" s="25" t="s">
        <v>108</v>
      </c>
      <c r="Z163" s="1248" t="str">
        <f>IF('Main Sheet'!J41=0,"",'Main Sheet'!D41)</f>
        <v/>
      </c>
      <c r="AA163" s="1249"/>
    </row>
    <row r="164" spans="1:27" ht="31.5" x14ac:dyDescent="0.25">
      <c r="A164" s="1146"/>
      <c r="B164" s="1147"/>
      <c r="C164" s="1148"/>
      <c r="D164" s="1179" t="s">
        <v>106</v>
      </c>
      <c r="E164" s="1180"/>
      <c r="F164" s="1180"/>
      <c r="G164" s="1170" t="str">
        <f>IF('Main Sheet'!F41=0,"",'Main Sheet'!H1)</f>
        <v>37-M</v>
      </c>
      <c r="H164" s="1171"/>
      <c r="I164" s="1172"/>
      <c r="J164" s="1146"/>
      <c r="K164" s="1147"/>
      <c r="L164" s="1148"/>
      <c r="M164" s="1179" t="s">
        <v>106</v>
      </c>
      <c r="N164" s="1180"/>
      <c r="O164" s="1180"/>
      <c r="P164" s="1181" t="str">
        <f>'Main Sheet'!H1</f>
        <v>37-M</v>
      </c>
      <c r="Q164" s="1182"/>
      <c r="R164" s="1183"/>
      <c r="S164" s="1146"/>
      <c r="T164" s="1147"/>
      <c r="U164" s="1148"/>
      <c r="V164" s="1179" t="s">
        <v>106</v>
      </c>
      <c r="W164" s="1180"/>
      <c r="X164" s="1289"/>
      <c r="Y164" s="1181" t="str">
        <f>'Main Sheet'!H1</f>
        <v>37-M</v>
      </c>
      <c r="Z164" s="1182"/>
      <c r="AA164" s="1183"/>
    </row>
    <row r="165" spans="1:27" x14ac:dyDescent="0.25">
      <c r="A165" s="321"/>
      <c r="B165" s="320"/>
      <c r="C165" s="320"/>
      <c r="D165" s="320"/>
      <c r="E165" s="320"/>
      <c r="F165" s="320"/>
      <c r="G165" s="1173"/>
      <c r="H165" s="1174"/>
      <c r="I165" s="1175"/>
      <c r="J165" s="321"/>
      <c r="K165" s="320"/>
      <c r="L165" s="320"/>
      <c r="M165" s="320"/>
      <c r="N165" s="320"/>
      <c r="O165" s="320"/>
      <c r="P165" s="1184"/>
      <c r="Q165" s="1185"/>
      <c r="R165" s="1186"/>
      <c r="S165" s="321"/>
      <c r="T165" s="320"/>
      <c r="U165" s="320"/>
      <c r="V165" s="320"/>
      <c r="W165" s="320"/>
      <c r="X165" s="398"/>
      <c r="Y165" s="1184"/>
      <c r="Z165" s="1185"/>
      <c r="AA165" s="1186"/>
    </row>
    <row r="166" spans="1:27" ht="18.75" x14ac:dyDescent="0.25">
      <c r="A166" s="1283" t="s">
        <v>109</v>
      </c>
      <c r="B166" s="1284"/>
      <c r="C166" s="1284"/>
      <c r="D166" s="1284"/>
      <c r="E166" s="1285"/>
      <c r="F166" s="322"/>
      <c r="G166" s="1176"/>
      <c r="H166" s="1177"/>
      <c r="I166" s="1178"/>
      <c r="J166" s="1164" t="s">
        <v>109</v>
      </c>
      <c r="K166" s="1165"/>
      <c r="L166" s="1165"/>
      <c r="M166" s="1165"/>
      <c r="N166" s="1165"/>
      <c r="O166" s="396"/>
      <c r="P166" s="1187"/>
      <c r="Q166" s="1188"/>
      <c r="R166" s="1189"/>
      <c r="S166" s="1164" t="s">
        <v>109</v>
      </c>
      <c r="T166" s="1165"/>
      <c r="U166" s="1165"/>
      <c r="V166" s="1165"/>
      <c r="W166" s="1165"/>
      <c r="X166" s="396"/>
      <c r="Y166" s="1187"/>
      <c r="Z166" s="1188"/>
      <c r="AA166" s="1189"/>
    </row>
    <row r="167" spans="1:27" ht="31.5" x14ac:dyDescent="0.25">
      <c r="A167" s="1202" t="str">
        <f>IF('Main Sheet'!F41=0,"",'Main Sheet'!A41)</f>
        <v xml:space="preserve">NOVA BATH </v>
      </c>
      <c r="B167" s="1203"/>
      <c r="C167" s="1203"/>
      <c r="D167" s="1203"/>
      <c r="E167" s="1203"/>
      <c r="F167" s="1203"/>
      <c r="G167" s="1203"/>
      <c r="H167" s="1203"/>
      <c r="I167" s="1204"/>
      <c r="J167" s="1253" t="str">
        <f>IF('Main Sheet'!M41=0,"",'Main Sheet'!A41)</f>
        <v/>
      </c>
      <c r="K167" s="1254"/>
      <c r="L167" s="1254"/>
      <c r="M167" s="1254"/>
      <c r="N167" s="1254"/>
      <c r="O167" s="1254"/>
      <c r="P167" s="1254"/>
      <c r="Q167" s="1254"/>
      <c r="R167" s="1255"/>
      <c r="S167" s="1202" t="str">
        <f>IF('Main Sheet'!J41=0,"",'Main Sheet'!A41)</f>
        <v/>
      </c>
      <c r="T167" s="1203"/>
      <c r="U167" s="1203"/>
      <c r="V167" s="1203"/>
      <c r="W167" s="1203"/>
      <c r="X167" s="1203"/>
      <c r="Y167" s="1203"/>
      <c r="Z167" s="1203"/>
      <c r="AA167" s="1204"/>
    </row>
    <row r="168" spans="1:27" ht="23.25" x14ac:dyDescent="0.25">
      <c r="A168" s="24" t="s">
        <v>110</v>
      </c>
      <c r="B168" s="1210" t="s">
        <v>111</v>
      </c>
      <c r="C168" s="1206"/>
      <c r="D168" s="1206"/>
      <c r="E168" s="1207"/>
      <c r="F168" s="1206" t="s">
        <v>112</v>
      </c>
      <c r="G168" s="1206"/>
      <c r="H168" s="1206"/>
      <c r="I168" s="1207"/>
      <c r="J168" s="24" t="s">
        <v>110</v>
      </c>
      <c r="K168" s="1210" t="s">
        <v>111</v>
      </c>
      <c r="L168" s="1206"/>
      <c r="M168" s="1206"/>
      <c r="N168" s="1207"/>
      <c r="O168" s="1208" t="s">
        <v>112</v>
      </c>
      <c r="P168" s="1208"/>
      <c r="Q168" s="1208"/>
      <c r="R168" s="1209"/>
      <c r="S168" s="24" t="s">
        <v>110</v>
      </c>
      <c r="T168" s="1210" t="s">
        <v>111</v>
      </c>
      <c r="U168" s="1206"/>
      <c r="V168" s="1206"/>
      <c r="W168" s="1207"/>
      <c r="X168" s="1208" t="s">
        <v>112</v>
      </c>
      <c r="Y168" s="1208"/>
      <c r="Z168" s="1208"/>
      <c r="AA168" s="1209"/>
    </row>
    <row r="169" spans="1:27" ht="21" x14ac:dyDescent="0.35">
      <c r="A169" s="37" t="s">
        <v>255</v>
      </c>
      <c r="B169" s="1213" t="str">
        <f>IF('Main Sheet'!F41=0,"",'Main Sheet'!F41)</f>
        <v>72X21X33 1/2 4DR3DE+2BDW</v>
      </c>
      <c r="C169" s="1214"/>
      <c r="D169" s="1214"/>
      <c r="E169" s="1215"/>
      <c r="F169" s="137" t="str">
        <f>IF('Main Sheet'!F41=0,"",'Main Sheet'!H41)</f>
        <v>MDF</v>
      </c>
      <c r="G169" s="141"/>
      <c r="H169" s="141"/>
      <c r="I169" s="142"/>
      <c r="J169" s="151" t="str">
        <f>IF('Main Sheet'!M41=0,"",'Main Sheet'!M43)</f>
        <v/>
      </c>
      <c r="K169" s="1213" t="str">
        <f>IF('Main Sheet'!M41=0,"",'Main Sheet'!M41)</f>
        <v/>
      </c>
      <c r="L169" s="1214"/>
      <c r="M169" s="1214"/>
      <c r="N169" s="1214"/>
      <c r="O169" s="1216" t="str">
        <f>IF('Main Sheet'!M41=0,"",'Main Sheet'!H41)</f>
        <v/>
      </c>
      <c r="P169" s="1217"/>
      <c r="Q169" s="1217"/>
      <c r="R169" s="1218"/>
      <c r="S169" s="151" t="s">
        <v>133</v>
      </c>
      <c r="T169" s="1213" t="str">
        <f>IF('Main Sheet'!J41=0,"",'Main Sheet'!J41)</f>
        <v/>
      </c>
      <c r="U169" s="1214"/>
      <c r="V169" s="1214"/>
      <c r="W169" s="1215"/>
      <c r="X169" s="1216" t="str">
        <f>IF('Main Sheet'!J41=0,"",'Main Sheet'!H41)</f>
        <v/>
      </c>
      <c r="Y169" s="1217"/>
      <c r="Z169" s="1217"/>
      <c r="AA169" s="1218"/>
    </row>
    <row r="170" spans="1:27" ht="18.75" customHeight="1" x14ac:dyDescent="0.3">
      <c r="A170" s="47"/>
      <c r="B170" s="1220" t="str">
        <f>VLOOKUP('Main Sheet'!E41,'VANITY INFO'!A3:B880,2,FALSE)</f>
        <v xml:space="preserve">72" CLASSIC- 4 DR 3 DW   2 BOTTOM DW </v>
      </c>
      <c r="C170" s="1221"/>
      <c r="D170" s="1221"/>
      <c r="E170" s="1222"/>
      <c r="F170" s="152" t="str">
        <f>IF('Main Sheet'!F41=0,"",'Main Sheet'!G41)</f>
        <v xml:space="preserve">VISTA FLAT </v>
      </c>
      <c r="G170" s="138"/>
      <c r="H170" s="146"/>
      <c r="I170" s="135"/>
      <c r="J170" s="47"/>
      <c r="K170" s="1220" t="str">
        <f>IF('Main Sheet'!M41=0,"",'Main Sheet'!M3)</f>
        <v/>
      </c>
      <c r="L170" s="1221"/>
      <c r="M170" s="1221"/>
      <c r="N170" s="1221"/>
      <c r="O170" s="1225" t="str">
        <f>IF('Main Sheet'!M41=0,"",'Main Sheet'!G41)</f>
        <v/>
      </c>
      <c r="P170" s="1226"/>
      <c r="Q170" s="1226"/>
      <c r="R170" s="1227"/>
      <c r="S170" s="47"/>
      <c r="T170" s="1220" t="str">
        <f>IF('Main Sheet'!J41=0,"",'Main Sheet'!J3)</f>
        <v/>
      </c>
      <c r="U170" s="1221"/>
      <c r="V170" s="1221"/>
      <c r="W170" s="1222"/>
      <c r="X170" s="1216" t="str">
        <f>IF('Main Sheet'!J41=0,"",'Main Sheet'!G41)</f>
        <v/>
      </c>
      <c r="Y170" s="1217"/>
      <c r="Z170" s="1217"/>
      <c r="AA170" s="1218"/>
    </row>
    <row r="171" spans="1:27" ht="18.75" customHeight="1" x14ac:dyDescent="0.3">
      <c r="A171" s="47"/>
      <c r="B171" s="1220"/>
      <c r="C171" s="1221"/>
      <c r="D171" s="1221"/>
      <c r="E171" s="1222"/>
      <c r="F171" s="152" t="str">
        <f>IF('Main Sheet'!F41=0,"",'Main Sheet'!I41)</f>
        <v>AHM 10 MATTE</v>
      </c>
      <c r="G171" s="138"/>
      <c r="H171" s="138"/>
      <c r="I171" s="139"/>
      <c r="J171" s="47"/>
      <c r="K171" s="1220"/>
      <c r="L171" s="1221"/>
      <c r="M171" s="1221"/>
      <c r="N171" s="1221"/>
      <c r="O171" s="1225" t="str">
        <f>IF('Main Sheet'!M41=0,"",'Main Sheet'!I41)</f>
        <v/>
      </c>
      <c r="P171" s="1226"/>
      <c r="Q171" s="1226"/>
      <c r="R171" s="1227"/>
      <c r="S171" s="47"/>
      <c r="T171" s="1220"/>
      <c r="U171" s="1221"/>
      <c r="V171" s="1221"/>
      <c r="W171" s="1222"/>
      <c r="X171" s="1216" t="str">
        <f>IF('Main Sheet'!J41=0,"",'Main Sheet'!I41)</f>
        <v/>
      </c>
      <c r="Y171" s="1217"/>
      <c r="Z171" s="1217"/>
      <c r="AA171" s="1218"/>
    </row>
    <row r="172" spans="1:27" ht="18.75" customHeight="1" x14ac:dyDescent="0.3">
      <c r="A172" s="47"/>
      <c r="B172" s="1220"/>
      <c r="C172" s="1221"/>
      <c r="D172" s="1221"/>
      <c r="E172" s="1222"/>
      <c r="F172" s="695" t="str">
        <f>IF('Main Sheet'!F41=0,"",'Main Sheet'!L41)</f>
        <v>DR-K-832CH</v>
      </c>
      <c r="G172" s="138" t="str">
        <f>IF('Main Sheet'!L42=0,"",'Main Sheet'!L42)</f>
        <v xml:space="preserve">DW-H8160CH </v>
      </c>
      <c r="H172" s="138"/>
      <c r="I172" s="139"/>
      <c r="J172" s="47"/>
      <c r="K172" s="60"/>
      <c r="L172" s="60"/>
      <c r="M172" s="60"/>
      <c r="N172" s="60"/>
      <c r="O172" s="1278"/>
      <c r="P172" s="1236"/>
      <c r="Q172" s="1236"/>
      <c r="R172" s="1237"/>
      <c r="S172" s="47"/>
      <c r="T172" s="1220" t="e">
        <f>VLOOKUP('Main Sheet'!J43,'VANITY INFO'!R1:S368,2,FALSE)</f>
        <v>#N/A</v>
      </c>
      <c r="U172" s="1221"/>
      <c r="V172" s="1221"/>
      <c r="W172" s="1222"/>
      <c r="X172" s="1236"/>
      <c r="Y172" s="1236"/>
      <c r="Z172" s="1236"/>
      <c r="AA172" s="1237"/>
    </row>
    <row r="173" spans="1:27" ht="21" x14ac:dyDescent="0.3">
      <c r="A173" s="38" t="str">
        <f>IF('Main Sheet'!K43=0,"",'Main Sheet'!K43)</f>
        <v>(1)</v>
      </c>
      <c r="B173" s="1239" t="str">
        <f>IF('Main Sheet'!F41=0,"",'Main Sheet'!K41)</f>
        <v>1/2 X 33 1/2</v>
      </c>
      <c r="C173" s="1240"/>
      <c r="D173" s="1240"/>
      <c r="E173" s="1241"/>
      <c r="F173" s="152" t="str">
        <f>IF('Main Sheet'!F41=0,"",'Main Sheet'!K3)</f>
        <v>FILLER</v>
      </c>
      <c r="G173" s="62"/>
      <c r="H173" s="62"/>
      <c r="I173" s="63"/>
      <c r="J173" s="48"/>
      <c r="K173" s="1242"/>
      <c r="L173" s="1242"/>
      <c r="M173" s="1242"/>
      <c r="N173" s="1242"/>
      <c r="O173" s="1278"/>
      <c r="P173" s="1236"/>
      <c r="Q173" s="1236"/>
      <c r="R173" s="1237"/>
      <c r="S173" s="48"/>
      <c r="T173" s="1220"/>
      <c r="U173" s="1221"/>
      <c r="V173" s="1221"/>
      <c r="W173" s="1222"/>
      <c r="X173" s="1236"/>
      <c r="Y173" s="1236"/>
      <c r="Z173" s="1236"/>
      <c r="AA173" s="1237"/>
    </row>
    <row r="174" spans="1:27" ht="31.5" customHeight="1" x14ac:dyDescent="0.3">
      <c r="A174" s="35"/>
      <c r="B174" s="26" t="str">
        <f>IF('Main Sheet'!N41=0,"",'Main Sheet'!N41)</f>
        <v>DOOR-KNOB,DRAWER-HANDLE</v>
      </c>
      <c r="C174" s="26"/>
      <c r="D174" s="26"/>
      <c r="E174" s="34"/>
      <c r="F174" s="155"/>
      <c r="G174" s="26"/>
      <c r="H174" s="26"/>
      <c r="I174" s="34"/>
      <c r="J174" s="35"/>
      <c r="K174" s="26"/>
      <c r="L174" s="26"/>
      <c r="M174" s="26"/>
      <c r="N174" s="147"/>
      <c r="O174" s="149"/>
      <c r="P174" s="147"/>
      <c r="Q174" s="147"/>
      <c r="R174" s="34"/>
      <c r="S174" s="35"/>
      <c r="T174" s="26"/>
      <c r="U174" s="26"/>
      <c r="V174" s="26"/>
      <c r="W174" s="34"/>
      <c r="X174" s="26"/>
      <c r="Y174" s="26"/>
      <c r="Z174" s="26"/>
      <c r="AA174" s="34"/>
    </row>
    <row r="175" spans="1:27" ht="18.75" x14ac:dyDescent="0.3">
      <c r="A175" s="30"/>
      <c r="B175" s="33"/>
      <c r="C175" s="31"/>
      <c r="D175" s="31"/>
      <c r="E175" s="32"/>
      <c r="F175" s="156"/>
      <c r="G175" s="31"/>
      <c r="H175" s="31"/>
      <c r="I175" s="32"/>
      <c r="J175" s="36"/>
      <c r="K175" s="33"/>
      <c r="L175" s="31"/>
      <c r="M175" s="31"/>
      <c r="N175" s="31"/>
      <c r="O175" s="33"/>
      <c r="P175" s="31"/>
      <c r="Q175" s="31"/>
      <c r="R175" s="32"/>
      <c r="S175" s="36"/>
      <c r="T175" s="33"/>
      <c r="U175" s="31"/>
      <c r="V175" s="31"/>
      <c r="W175" s="32"/>
      <c r="X175" s="31"/>
      <c r="Y175" s="31"/>
      <c r="Z175" s="31"/>
      <c r="AA175" s="32"/>
    </row>
    <row r="176" spans="1:27" s="22" customFormat="1" x14ac:dyDescent="0.25">
      <c r="A176" s="77"/>
      <c r="B176" s="77"/>
      <c r="C176" s="77"/>
      <c r="D176" s="77"/>
      <c r="E176" s="77"/>
      <c r="F176" s="153"/>
      <c r="G176" s="77"/>
      <c r="H176" s="77"/>
      <c r="I176" s="77"/>
      <c r="J176" s="77"/>
      <c r="K176" s="77"/>
      <c r="L176" s="77"/>
      <c r="M176" s="77"/>
      <c r="N176" s="77"/>
      <c r="O176" s="77"/>
      <c r="P176" s="77"/>
      <c r="Q176" s="77"/>
      <c r="R176" s="77"/>
      <c r="S176" s="77"/>
      <c r="T176" s="77"/>
      <c r="U176" s="77"/>
      <c r="V176" s="77"/>
      <c r="W176" s="77"/>
      <c r="X176" s="77"/>
      <c r="Y176" s="77"/>
      <c r="Z176" s="77"/>
      <c r="AA176" s="77"/>
    </row>
    <row r="177" spans="1:27" ht="26.25" x14ac:dyDescent="0.25">
      <c r="A177" s="18"/>
      <c r="B177" s="18"/>
      <c r="C177" s="18"/>
      <c r="D177" s="28"/>
      <c r="E177" s="28"/>
      <c r="F177" s="154"/>
      <c r="G177" s="29"/>
      <c r="H177" s="29"/>
      <c r="I177" s="29"/>
      <c r="J177" s="18"/>
      <c r="K177" s="18"/>
      <c r="L177" s="18"/>
      <c r="M177" s="28"/>
      <c r="N177" s="28"/>
      <c r="O177" s="28"/>
      <c r="P177" s="29"/>
      <c r="Q177" s="29"/>
      <c r="R177" s="29"/>
      <c r="S177" s="18"/>
      <c r="T177" s="18"/>
      <c r="U177" s="18"/>
      <c r="V177" s="28"/>
      <c r="W177" s="28"/>
      <c r="X177" s="28"/>
      <c r="Y177" s="29"/>
      <c r="Z177" s="29"/>
      <c r="AA177" s="29"/>
    </row>
    <row r="178" spans="1:27" ht="26.25" x14ac:dyDescent="0.25">
      <c r="A178" s="1140"/>
      <c r="B178" s="1141"/>
      <c r="C178" s="1142"/>
      <c r="D178" s="1132" t="s">
        <v>890</v>
      </c>
      <c r="E178" s="1133"/>
      <c r="F178" s="1134"/>
      <c r="G178" s="23" t="s">
        <v>1125</v>
      </c>
      <c r="H178" s="1149" t="str">
        <f>IF('Main Sheet'!F44=0,"",'Main Sheet'!C44)</f>
        <v>5679.2-2</v>
      </c>
      <c r="I178" s="1150"/>
      <c r="J178" s="1140"/>
      <c r="K178" s="1141"/>
      <c r="L178" s="1142"/>
      <c r="M178" s="1132" t="s">
        <v>890</v>
      </c>
      <c r="N178" s="1133"/>
      <c r="O178" s="1134"/>
      <c r="P178" s="23" t="s">
        <v>1125</v>
      </c>
      <c r="Q178" s="1149" t="str">
        <f>IF('Main Sheet'!M44=0,"",'Main Sheet'!C44)</f>
        <v/>
      </c>
      <c r="R178" s="1150"/>
      <c r="S178" s="1140"/>
      <c r="T178" s="1141"/>
      <c r="U178" s="1142"/>
      <c r="V178" s="1190" t="s">
        <v>890</v>
      </c>
      <c r="W178" s="1191"/>
      <c r="X178" s="816"/>
      <c r="Y178" s="23" t="s">
        <v>1125</v>
      </c>
      <c r="Z178" s="1149" t="str">
        <f>IF('Main Sheet'!J44=0,"",'Main Sheet'!C44)</f>
        <v/>
      </c>
      <c r="AA178" s="1150"/>
    </row>
    <row r="179" spans="1:27" ht="26.25" x14ac:dyDescent="0.25">
      <c r="A179" s="1143"/>
      <c r="B179" s="1144"/>
      <c r="C179" s="1145"/>
      <c r="D179" s="1135"/>
      <c r="E179" s="1136"/>
      <c r="F179" s="1137"/>
      <c r="G179" s="23" t="s">
        <v>122</v>
      </c>
      <c r="H179" s="1280">
        <f>IF('Main Sheet'!F44=0,"",'Main Sheet'!B46)</f>
        <v>1179</v>
      </c>
      <c r="I179" s="1281"/>
      <c r="J179" s="1143"/>
      <c r="K179" s="1144"/>
      <c r="L179" s="1145"/>
      <c r="M179" s="1135"/>
      <c r="N179" s="1136"/>
      <c r="O179" s="1137"/>
      <c r="P179" s="23" t="s">
        <v>122</v>
      </c>
      <c r="Q179" s="1280" t="str">
        <f>IF('Main Sheet'!M44=0,"",'Main Sheet'!B46)</f>
        <v/>
      </c>
      <c r="R179" s="1281"/>
      <c r="S179" s="1143"/>
      <c r="T179" s="1144"/>
      <c r="U179" s="1145"/>
      <c r="V179" s="1192"/>
      <c r="W179" s="1193"/>
      <c r="X179" s="1194"/>
      <c r="Y179" s="23" t="s">
        <v>122</v>
      </c>
      <c r="Z179" s="1280" t="str">
        <f>IF('Main Sheet'!J44=0,"",'Main Sheet'!B46)</f>
        <v/>
      </c>
      <c r="AA179" s="1281"/>
    </row>
    <row r="180" spans="1:27" ht="26.25" x14ac:dyDescent="0.25">
      <c r="A180" s="1143"/>
      <c r="B180" s="1144"/>
      <c r="C180" s="1145"/>
      <c r="D180" s="1135"/>
      <c r="E180" s="1136"/>
      <c r="F180" s="1137"/>
      <c r="G180" s="25" t="s">
        <v>108</v>
      </c>
      <c r="H180" s="1157">
        <f>IF('Main Sheet'!F44=0,"",'Main Sheet'!D44)</f>
        <v>44463</v>
      </c>
      <c r="I180" s="1158"/>
      <c r="J180" s="1143"/>
      <c r="K180" s="1144"/>
      <c r="L180" s="1145"/>
      <c r="M180" s="1135"/>
      <c r="N180" s="1136"/>
      <c r="O180" s="1137"/>
      <c r="P180" s="25" t="s">
        <v>108</v>
      </c>
      <c r="Q180" s="1157" t="str">
        <f>IF('Main Sheet'!M44=0,"",'Main Sheet'!D44)</f>
        <v/>
      </c>
      <c r="R180" s="1158"/>
      <c r="S180" s="1143"/>
      <c r="T180" s="1144"/>
      <c r="U180" s="1145"/>
      <c r="V180" s="1192"/>
      <c r="W180" s="1193"/>
      <c r="X180" s="1194"/>
      <c r="Y180" s="25" t="s">
        <v>108</v>
      </c>
      <c r="Z180" s="1248" t="str">
        <f>IF('Main Sheet'!J44=0,"",'Main Sheet'!D44)</f>
        <v/>
      </c>
      <c r="AA180" s="1249"/>
    </row>
    <row r="181" spans="1:27" ht="31.5" x14ac:dyDescent="0.25">
      <c r="A181" s="1146"/>
      <c r="B181" s="1147"/>
      <c r="C181" s="1148"/>
      <c r="D181" s="1179" t="s">
        <v>106</v>
      </c>
      <c r="E181" s="1180"/>
      <c r="F181" s="1180"/>
      <c r="G181" s="1170" t="str">
        <f>IF('Main Sheet'!F44=0,"",'Main Sheet'!H1)</f>
        <v>37-M</v>
      </c>
      <c r="H181" s="1171"/>
      <c r="I181" s="1172"/>
      <c r="J181" s="1146"/>
      <c r="K181" s="1147"/>
      <c r="L181" s="1148"/>
      <c r="M181" s="1179" t="s">
        <v>106</v>
      </c>
      <c r="N181" s="1180"/>
      <c r="O181" s="1180"/>
      <c r="P181" s="1181" t="str">
        <f>'Main Sheet'!H1</f>
        <v>37-M</v>
      </c>
      <c r="Q181" s="1182"/>
      <c r="R181" s="1183"/>
      <c r="S181" s="1146"/>
      <c r="T181" s="1147"/>
      <c r="U181" s="1148"/>
      <c r="V181" s="1179"/>
      <c r="W181" s="1180"/>
      <c r="X181" s="1180"/>
      <c r="Y181" s="1181" t="str">
        <f>'Main Sheet'!H1</f>
        <v>37-M</v>
      </c>
      <c r="Z181" s="1182"/>
      <c r="AA181" s="1183"/>
    </row>
    <row r="182" spans="1:27" ht="24" customHeight="1" x14ac:dyDescent="0.25">
      <c r="A182" s="321"/>
      <c r="B182" s="320"/>
      <c r="C182" s="320"/>
      <c r="D182" s="320"/>
      <c r="E182" s="320"/>
      <c r="F182" s="320"/>
      <c r="G182" s="1173"/>
      <c r="H182" s="1174"/>
      <c r="I182" s="1175"/>
      <c r="J182" s="321"/>
      <c r="K182" s="320"/>
      <c r="L182" s="320"/>
      <c r="M182" s="320"/>
      <c r="N182" s="320"/>
      <c r="O182" s="320"/>
      <c r="P182" s="1184"/>
      <c r="Q182" s="1185"/>
      <c r="R182" s="1186"/>
      <c r="S182" s="321"/>
      <c r="T182" s="320"/>
      <c r="U182" s="320"/>
      <c r="V182" s="320"/>
      <c r="W182" s="320"/>
      <c r="X182" s="398"/>
      <c r="Y182" s="1184"/>
      <c r="Z182" s="1185"/>
      <c r="AA182" s="1186"/>
    </row>
    <row r="183" spans="1:27" ht="18.75" x14ac:dyDescent="0.25">
      <c r="A183" s="1283" t="s">
        <v>109</v>
      </c>
      <c r="B183" s="1284"/>
      <c r="C183" s="1284"/>
      <c r="D183" s="1284"/>
      <c r="E183" s="1285"/>
      <c r="F183" s="322"/>
      <c r="G183" s="1176"/>
      <c r="H183" s="1177"/>
      <c r="I183" s="1178"/>
      <c r="J183" s="1164" t="s">
        <v>109</v>
      </c>
      <c r="K183" s="1165"/>
      <c r="L183" s="1165"/>
      <c r="M183" s="1165"/>
      <c r="N183" s="1165"/>
      <c r="O183" s="396"/>
      <c r="P183" s="1187"/>
      <c r="Q183" s="1188"/>
      <c r="R183" s="1189"/>
      <c r="S183" s="1164"/>
      <c r="T183" s="1165"/>
      <c r="U183" s="1165"/>
      <c r="V183" s="1165"/>
      <c r="W183" s="1165"/>
      <c r="X183" s="396"/>
      <c r="Y183" s="1187"/>
      <c r="Z183" s="1188"/>
      <c r="AA183" s="1189"/>
    </row>
    <row r="184" spans="1:27" ht="31.5" x14ac:dyDescent="0.25">
      <c r="A184" s="1253" t="str">
        <f>IF('Main Sheet'!F44=0,"",'Main Sheet'!A44)</f>
        <v xml:space="preserve">NOVA BATH </v>
      </c>
      <c r="B184" s="1254"/>
      <c r="C184" s="1254"/>
      <c r="D184" s="1254"/>
      <c r="E184" s="1254"/>
      <c r="F184" s="1254"/>
      <c r="G184" s="1254"/>
      <c r="H184" s="1254"/>
      <c r="I184" s="1255"/>
      <c r="J184" s="1253" t="str">
        <f>IF('Main Sheet'!M44=0,"",'Main Sheet'!A44)</f>
        <v/>
      </c>
      <c r="K184" s="1254"/>
      <c r="L184" s="1254"/>
      <c r="M184" s="1254"/>
      <c r="N184" s="1254"/>
      <c r="O184" s="1254"/>
      <c r="P184" s="1254"/>
      <c r="Q184" s="1254"/>
      <c r="R184" s="1255"/>
      <c r="S184" s="1202" t="str">
        <f>IF('Main Sheet'!J44=0,"",'Main Sheet'!A44)</f>
        <v/>
      </c>
      <c r="T184" s="1203"/>
      <c r="U184" s="1203"/>
      <c r="V184" s="1203"/>
      <c r="W184" s="1203"/>
      <c r="X184" s="1203"/>
      <c r="Y184" s="1203"/>
      <c r="Z184" s="1203"/>
      <c r="AA184" s="1204"/>
    </row>
    <row r="185" spans="1:27" ht="23.25" x14ac:dyDescent="0.25">
      <c r="A185" s="24" t="s">
        <v>110</v>
      </c>
      <c r="B185" s="1210" t="s">
        <v>111</v>
      </c>
      <c r="C185" s="1206"/>
      <c r="D185" s="1206"/>
      <c r="E185" s="1207"/>
      <c r="F185" s="1206" t="s">
        <v>112</v>
      </c>
      <c r="G185" s="1206"/>
      <c r="H185" s="1206"/>
      <c r="I185" s="1207"/>
      <c r="J185" s="24" t="s">
        <v>110</v>
      </c>
      <c r="K185" s="1210" t="s">
        <v>111</v>
      </c>
      <c r="L185" s="1206"/>
      <c r="M185" s="1206"/>
      <c r="N185" s="1207"/>
      <c r="O185" s="1206" t="s">
        <v>112</v>
      </c>
      <c r="P185" s="1206"/>
      <c r="Q185" s="1206"/>
      <c r="R185" s="1207"/>
      <c r="S185" s="24"/>
      <c r="T185" s="1210"/>
      <c r="U185" s="1206"/>
      <c r="V185" s="1206"/>
      <c r="W185" s="1207"/>
      <c r="X185" s="1206"/>
      <c r="Y185" s="1206"/>
      <c r="Z185" s="1206"/>
      <c r="AA185" s="1207"/>
    </row>
    <row r="186" spans="1:27" ht="21" x14ac:dyDescent="0.35">
      <c r="A186" s="37" t="s">
        <v>255</v>
      </c>
      <c r="B186" s="1213" t="str">
        <f>IF('Main Sheet'!F44=0,"",'Main Sheet'!F44)</f>
        <v>72X21X33 1/2 4DR3DE+2BDW</v>
      </c>
      <c r="C186" s="1214"/>
      <c r="D186" s="1214"/>
      <c r="E186" s="1215"/>
      <c r="F186" s="136" t="str">
        <f>IF('Main Sheet'!F44=0,"",'Main Sheet'!H44)</f>
        <v>MDF</v>
      </c>
      <c r="G186" s="141"/>
      <c r="H186" s="141"/>
      <c r="I186" s="142"/>
      <c r="J186" s="151" t="str">
        <f>IF('Main Sheet'!M44=0,"",'Main Sheet'!M46)</f>
        <v/>
      </c>
      <c r="K186" s="1213" t="str">
        <f>IF('Main Sheet'!M44=0,"",'Main Sheet'!M44)</f>
        <v/>
      </c>
      <c r="L186" s="1214"/>
      <c r="M186" s="1214"/>
      <c r="N186" s="1214"/>
      <c r="O186" s="1216" t="str">
        <f>IF('Main Sheet'!M44=0,"",'Main Sheet'!H44)</f>
        <v/>
      </c>
      <c r="P186" s="1217"/>
      <c r="Q186" s="1217"/>
      <c r="R186" s="1218"/>
      <c r="S186" s="151" t="s">
        <v>133</v>
      </c>
      <c r="T186" s="1213" t="str">
        <f>IF('Main Sheet'!J44=0,"",'Main Sheet'!J44)</f>
        <v/>
      </c>
      <c r="U186" s="1214"/>
      <c r="V186" s="1214"/>
      <c r="W186" s="1215"/>
      <c r="X186" s="1216" t="str">
        <f>IF('Main Sheet'!J44=0,"",'Main Sheet'!H44)</f>
        <v/>
      </c>
      <c r="Y186" s="1217"/>
      <c r="Z186" s="1217"/>
      <c r="AA186" s="1218"/>
    </row>
    <row r="187" spans="1:27" ht="18.75" customHeight="1" x14ac:dyDescent="0.3">
      <c r="A187" s="27"/>
      <c r="B187" s="1220" t="str">
        <f>VLOOKUP('Main Sheet'!E44,'VANITY INFO'!A3:B897,2,FALSE)</f>
        <v xml:space="preserve">72" CLASSIC- 4 DR 3 DW   2 BOTTOM DW </v>
      </c>
      <c r="C187" s="1221"/>
      <c r="D187" s="1221"/>
      <c r="E187" s="1222"/>
      <c r="F187" s="159" t="str">
        <f>IF('Main Sheet'!F44=0,"",'Main Sheet'!G44)</f>
        <v xml:space="preserve">VISTA FLAT </v>
      </c>
      <c r="G187" s="138"/>
      <c r="H187" s="146"/>
      <c r="I187" s="135"/>
      <c r="J187" s="47"/>
      <c r="K187" s="1220" t="str">
        <f>IF('Main Sheet'!M44=0,"",'Main Sheet'!M3)</f>
        <v/>
      </c>
      <c r="L187" s="1221"/>
      <c r="M187" s="1221"/>
      <c r="N187" s="1221"/>
      <c r="O187" s="1225" t="str">
        <f>IF('Main Sheet'!M44=0,"",'Main Sheet'!G44)</f>
        <v/>
      </c>
      <c r="P187" s="1226"/>
      <c r="Q187" s="1226"/>
      <c r="R187" s="1227"/>
      <c r="S187" s="47"/>
      <c r="T187" s="1220" t="str">
        <f>IF('Main Sheet'!J44=0,"",'Main Sheet'!J3)</f>
        <v/>
      </c>
      <c r="U187" s="1221"/>
      <c r="V187" s="1221"/>
      <c r="W187" s="1222"/>
      <c r="X187" s="1216" t="str">
        <f>IF('Main Sheet'!J44=0,"",'Main Sheet'!G44)</f>
        <v/>
      </c>
      <c r="Y187" s="1217"/>
      <c r="Z187" s="1217"/>
      <c r="AA187" s="1218"/>
    </row>
    <row r="188" spans="1:27" ht="18.75" customHeight="1" x14ac:dyDescent="0.3">
      <c r="A188" s="27"/>
      <c r="B188" s="1220"/>
      <c r="C188" s="1221"/>
      <c r="D188" s="1221"/>
      <c r="E188" s="1222"/>
      <c r="F188" s="159" t="str">
        <f>IF('Main Sheet'!F44=0,"",'Main Sheet'!I44)</f>
        <v xml:space="preserve">AHM 40 </v>
      </c>
      <c r="G188" s="138"/>
      <c r="H188" s="138"/>
      <c r="I188" s="139"/>
      <c r="J188" s="47"/>
      <c r="K188" s="1220"/>
      <c r="L188" s="1221"/>
      <c r="M188" s="1221"/>
      <c r="N188" s="1221"/>
      <c r="O188" s="1225" t="str">
        <f>IF('Main Sheet'!M44=0,"",'Main Sheet'!I44)</f>
        <v/>
      </c>
      <c r="P188" s="1226"/>
      <c r="Q188" s="1226"/>
      <c r="R188" s="1227"/>
      <c r="S188" s="47"/>
      <c r="T188" s="1220"/>
      <c r="U188" s="1221"/>
      <c r="V188" s="1221"/>
      <c r="W188" s="1222"/>
      <c r="X188" s="1216" t="str">
        <f>IF('Main Sheet'!J44=0,"",'Main Sheet'!I44)</f>
        <v/>
      </c>
      <c r="Y188" s="1217"/>
      <c r="Z188" s="1217"/>
      <c r="AA188" s="1218"/>
    </row>
    <row r="189" spans="1:27" ht="18.75" customHeight="1" x14ac:dyDescent="0.3">
      <c r="A189" s="47"/>
      <c r="B189" s="1221"/>
      <c r="C189" s="1221"/>
      <c r="D189" s="1221"/>
      <c r="E189" s="1222"/>
      <c r="F189" s="693" t="str">
        <f>IF('Main Sheet'!F44=0,"",'Main Sheet'!L44)</f>
        <v>DR-K-832CH</v>
      </c>
      <c r="G189" s="138" t="str">
        <f>IF('Main Sheet'!L45=0,"",'Main Sheet'!L45)</f>
        <v xml:space="preserve">DW-H8160CH </v>
      </c>
      <c r="H189" s="138"/>
      <c r="I189" s="139"/>
      <c r="J189" s="47"/>
      <c r="K189" s="60"/>
      <c r="L189" s="60"/>
      <c r="M189" s="60"/>
      <c r="N189" s="60"/>
      <c r="O189" s="163"/>
      <c r="P189" s="62"/>
      <c r="Q189" s="62"/>
      <c r="R189" s="63"/>
      <c r="S189" s="47"/>
      <c r="T189" s="1220" t="e">
        <f>VLOOKUP('Main Sheet'!J46,'VANITY INFO'!R1:S385,2,FALSE)</f>
        <v>#N/A</v>
      </c>
      <c r="U189" s="1221"/>
      <c r="V189" s="1221"/>
      <c r="W189" s="1222"/>
      <c r="X189" s="62"/>
      <c r="Y189" s="62"/>
      <c r="Z189" s="62"/>
      <c r="AA189" s="63"/>
    </row>
    <row r="190" spans="1:27" ht="21" x14ac:dyDescent="0.3">
      <c r="A190" s="38" t="str">
        <f>IF('Main Sheet'!K46=0,"",'Main Sheet'!K46)</f>
        <v>(1)</v>
      </c>
      <c r="B190" s="1240" t="str">
        <f>IF('Main Sheet'!F44=0,"",'Main Sheet'!K44)</f>
        <v>1/2 X  32</v>
      </c>
      <c r="C190" s="1240"/>
      <c r="D190" s="1240"/>
      <c r="E190" s="1241"/>
      <c r="F190" s="159" t="str">
        <f>IF('Main Sheet'!F44=0,"",'Main Sheet'!K3)</f>
        <v>FILLER</v>
      </c>
      <c r="G190" s="62"/>
      <c r="H190" s="62"/>
      <c r="I190" s="63"/>
      <c r="J190" s="38"/>
      <c r="K190" s="1242"/>
      <c r="L190" s="1242"/>
      <c r="M190" s="1242"/>
      <c r="N190" s="1242"/>
      <c r="O190" s="1278"/>
      <c r="P190" s="1236"/>
      <c r="Q190" s="1236"/>
      <c r="R190" s="1237"/>
      <c r="S190" s="38"/>
      <c r="T190" s="1220"/>
      <c r="U190" s="1221"/>
      <c r="V190" s="1221"/>
      <c r="W190" s="1222"/>
      <c r="X190" s="1278"/>
      <c r="Y190" s="1236"/>
      <c r="Z190" s="1236"/>
      <c r="AA190" s="1237"/>
    </row>
    <row r="191" spans="1:27" ht="18.75" x14ac:dyDescent="0.3">
      <c r="A191" s="35"/>
      <c r="B191" s="26" t="str">
        <f>IF('Main Sheet'!N44=0,"",'Main Sheet'!N44)</f>
        <v>DOOR-KNOB,DRAWER-HANDLE</v>
      </c>
      <c r="C191" s="26"/>
      <c r="D191" s="26"/>
      <c r="E191" s="34"/>
      <c r="F191" s="155"/>
      <c r="G191" s="26"/>
      <c r="H191" s="26"/>
      <c r="I191" s="34"/>
      <c r="J191" s="35"/>
      <c r="K191" s="26"/>
      <c r="L191" s="26"/>
      <c r="M191" s="26"/>
      <c r="N191" s="147"/>
      <c r="O191" s="149"/>
      <c r="P191" s="147"/>
      <c r="Q191" s="147"/>
      <c r="R191" s="34"/>
      <c r="S191" s="35"/>
      <c r="T191" s="26"/>
      <c r="U191" s="26"/>
      <c r="V191" s="26"/>
      <c r="W191" s="34"/>
      <c r="X191" s="26"/>
      <c r="Y191" s="26"/>
      <c r="Z191" s="26"/>
      <c r="AA191" s="34"/>
    </row>
    <row r="192" spans="1:27" ht="34.5" customHeight="1" x14ac:dyDescent="0.3">
      <c r="A192" s="36"/>
      <c r="B192" s="33"/>
      <c r="C192" s="31"/>
      <c r="D192" s="31"/>
      <c r="E192" s="32"/>
      <c r="F192" s="156"/>
      <c r="G192" s="31"/>
      <c r="H192" s="31"/>
      <c r="I192" s="32"/>
      <c r="J192" s="36"/>
      <c r="K192" s="33"/>
      <c r="L192" s="31"/>
      <c r="M192" s="31"/>
      <c r="N192" s="31"/>
      <c r="O192" s="33"/>
      <c r="P192" s="31"/>
      <c r="Q192" s="31"/>
      <c r="R192" s="32"/>
      <c r="S192" s="36"/>
      <c r="T192" s="33"/>
      <c r="U192" s="31"/>
      <c r="V192" s="31"/>
      <c r="W192" s="32"/>
      <c r="X192" s="31"/>
      <c r="Y192" s="31"/>
      <c r="Z192" s="31"/>
      <c r="AA192" s="32"/>
    </row>
    <row r="193" spans="1:27" ht="26.25" x14ac:dyDescent="0.25">
      <c r="A193" s="1140"/>
      <c r="B193" s="1141"/>
      <c r="C193" s="1142"/>
      <c r="D193" s="1132" t="s">
        <v>890</v>
      </c>
      <c r="E193" s="1133"/>
      <c r="F193" s="1134"/>
      <c r="G193" s="23" t="s">
        <v>1125</v>
      </c>
      <c r="H193" s="1149">
        <f>IF('Main Sheet'!F47=0,"",'Main Sheet'!C47)</f>
        <v>5680</v>
      </c>
      <c r="I193" s="1150"/>
      <c r="J193" s="1140"/>
      <c r="K193" s="1141"/>
      <c r="L193" s="1142"/>
      <c r="M193" s="1132" t="s">
        <v>890</v>
      </c>
      <c r="N193" s="1133"/>
      <c r="O193" s="1134"/>
      <c r="P193" s="23" t="s">
        <v>1125</v>
      </c>
      <c r="Q193" s="1149" t="str">
        <f>IF('Main Sheet'!M47=0,"",'Main Sheet'!C47)</f>
        <v/>
      </c>
      <c r="R193" s="1150"/>
      <c r="S193" s="1140"/>
      <c r="T193" s="1141"/>
      <c r="U193" s="1142"/>
      <c r="V193" s="1190" t="s">
        <v>890</v>
      </c>
      <c r="W193" s="1191"/>
      <c r="X193" s="816"/>
      <c r="Y193" s="23" t="s">
        <v>1125</v>
      </c>
      <c r="Z193" s="1149" t="str">
        <f>IF('Main Sheet'!J47=0,"",'Main Sheet'!C47)</f>
        <v/>
      </c>
      <c r="AA193" s="1150"/>
    </row>
    <row r="194" spans="1:27" ht="26.25" x14ac:dyDescent="0.25">
      <c r="A194" s="1143"/>
      <c r="B194" s="1144"/>
      <c r="C194" s="1145"/>
      <c r="D194" s="1135"/>
      <c r="E194" s="1136"/>
      <c r="F194" s="1137"/>
      <c r="G194" s="23" t="s">
        <v>122</v>
      </c>
      <c r="H194" s="1280" t="str">
        <f>IF('Main Sheet'!F47=0,"",'Main Sheet'!B49)</f>
        <v>23-690766</v>
      </c>
      <c r="I194" s="1281"/>
      <c r="J194" s="1143"/>
      <c r="K194" s="1144"/>
      <c r="L194" s="1145"/>
      <c r="M194" s="1135"/>
      <c r="N194" s="1136"/>
      <c r="O194" s="1137"/>
      <c r="P194" s="23" t="s">
        <v>122</v>
      </c>
      <c r="Q194" s="1280" t="str">
        <f>IF('Main Sheet'!M47=0,"",'Main Sheet'!B49)</f>
        <v/>
      </c>
      <c r="R194" s="1281"/>
      <c r="S194" s="1143"/>
      <c r="T194" s="1144"/>
      <c r="U194" s="1145"/>
      <c r="V194" s="1192"/>
      <c r="W194" s="1193"/>
      <c r="X194" s="1194"/>
      <c r="Y194" s="23" t="s">
        <v>122</v>
      </c>
      <c r="Z194" s="1280" t="str">
        <f>IF('Main Sheet'!J47=0,"",'Main Sheet'!B49)</f>
        <v/>
      </c>
      <c r="AA194" s="1281"/>
    </row>
    <row r="195" spans="1:27" ht="26.25" x14ac:dyDescent="0.25">
      <c r="A195" s="1143"/>
      <c r="B195" s="1144"/>
      <c r="C195" s="1145"/>
      <c r="D195" s="1135"/>
      <c r="E195" s="1136"/>
      <c r="F195" s="1137"/>
      <c r="G195" s="25" t="s">
        <v>108</v>
      </c>
      <c r="H195" s="1157">
        <f>IF('Main Sheet'!F47=0,"",'Main Sheet'!D47)</f>
        <v>44463</v>
      </c>
      <c r="I195" s="1158"/>
      <c r="J195" s="1143"/>
      <c r="K195" s="1144"/>
      <c r="L195" s="1145"/>
      <c r="M195" s="1135"/>
      <c r="N195" s="1136"/>
      <c r="O195" s="1137"/>
      <c r="P195" s="25" t="s">
        <v>108</v>
      </c>
      <c r="Q195" s="1157" t="str">
        <f>IF('Main Sheet'!M47=0,"",'Main Sheet'!D47)</f>
        <v/>
      </c>
      <c r="R195" s="1158"/>
      <c r="S195" s="1143"/>
      <c r="T195" s="1144"/>
      <c r="U195" s="1145"/>
      <c r="V195" s="1192"/>
      <c r="W195" s="1193"/>
      <c r="X195" s="1194"/>
      <c r="Y195" s="25" t="s">
        <v>108</v>
      </c>
      <c r="Z195" s="1248" t="str">
        <f>IF('Main Sheet'!J47=0,"",'Main Sheet'!D47)</f>
        <v/>
      </c>
      <c r="AA195" s="1249"/>
    </row>
    <row r="196" spans="1:27" ht="31.5" x14ac:dyDescent="0.25">
      <c r="A196" s="1146"/>
      <c r="B196" s="1147"/>
      <c r="C196" s="1148"/>
      <c r="D196" s="1179" t="s">
        <v>106</v>
      </c>
      <c r="E196" s="1180"/>
      <c r="F196" s="1180"/>
      <c r="G196" s="1170" t="str">
        <f>IF('Main Sheet'!F47=0,"",'Main Sheet'!H1)</f>
        <v>37-M</v>
      </c>
      <c r="H196" s="1171"/>
      <c r="I196" s="1172"/>
      <c r="J196" s="1146"/>
      <c r="K196" s="1147"/>
      <c r="L196" s="1148"/>
      <c r="M196" s="1179" t="s">
        <v>106</v>
      </c>
      <c r="N196" s="1180"/>
      <c r="O196" s="1289"/>
      <c r="P196" s="1140" t="str">
        <f>'Main Sheet'!H1</f>
        <v>37-M</v>
      </c>
      <c r="Q196" s="1141"/>
      <c r="R196" s="1142"/>
      <c r="S196" s="1146"/>
      <c r="T196" s="1147"/>
      <c r="U196" s="1148"/>
      <c r="V196" s="1179" t="s">
        <v>106</v>
      </c>
      <c r="W196" s="1180"/>
      <c r="X196" s="1289"/>
      <c r="Y196" s="1181" t="str">
        <f>'Main Sheet'!H1</f>
        <v>37-M</v>
      </c>
      <c r="Z196" s="1182"/>
      <c r="AA196" s="1183"/>
    </row>
    <row r="197" spans="1:27" x14ac:dyDescent="0.25">
      <c r="A197" s="321"/>
      <c r="B197" s="320"/>
      <c r="C197" s="320"/>
      <c r="D197" s="320"/>
      <c r="E197" s="320"/>
      <c r="F197" s="320"/>
      <c r="G197" s="1173"/>
      <c r="H197" s="1174"/>
      <c r="I197" s="1175"/>
      <c r="J197" s="321"/>
      <c r="K197" s="320"/>
      <c r="L197" s="320"/>
      <c r="M197" s="320"/>
      <c r="N197" s="320"/>
      <c r="O197" s="398"/>
      <c r="P197" s="1143"/>
      <c r="Q197" s="1144"/>
      <c r="R197" s="1145"/>
      <c r="S197" s="321"/>
      <c r="T197" s="320"/>
      <c r="U197" s="320"/>
      <c r="V197" s="320"/>
      <c r="W197" s="320"/>
      <c r="X197" s="398"/>
      <c r="Y197" s="1184"/>
      <c r="Z197" s="1185"/>
      <c r="AA197" s="1186"/>
    </row>
    <row r="198" spans="1:27" ht="18.75" x14ac:dyDescent="0.25">
      <c r="A198" s="1283" t="s">
        <v>109</v>
      </c>
      <c r="B198" s="1284"/>
      <c r="C198" s="1284"/>
      <c r="D198" s="1284"/>
      <c r="E198" s="1285"/>
      <c r="F198" s="322"/>
      <c r="G198" s="1176"/>
      <c r="H198" s="1177"/>
      <c r="I198" s="1178"/>
      <c r="J198" s="1164" t="s">
        <v>109</v>
      </c>
      <c r="K198" s="1165"/>
      <c r="L198" s="1165"/>
      <c r="M198" s="1165"/>
      <c r="N198" s="1165"/>
      <c r="O198" s="397"/>
      <c r="P198" s="1146"/>
      <c r="Q198" s="1147"/>
      <c r="R198" s="1148"/>
      <c r="S198" s="1164" t="s">
        <v>109</v>
      </c>
      <c r="T198" s="1165"/>
      <c r="U198" s="1165"/>
      <c r="V198" s="1165"/>
      <c r="W198" s="1165"/>
      <c r="X198" s="396"/>
      <c r="Y198" s="1187"/>
      <c r="Z198" s="1188"/>
      <c r="AA198" s="1189"/>
    </row>
    <row r="199" spans="1:27" ht="31.5" x14ac:dyDescent="0.25">
      <c r="A199" s="1202" t="str">
        <f>IF('Main Sheet'!F47=0,"",'Main Sheet'!A47)</f>
        <v>SCHELL LUMBER HBC</v>
      </c>
      <c r="B199" s="1203"/>
      <c r="C199" s="1203"/>
      <c r="D199" s="1203"/>
      <c r="E199" s="1203"/>
      <c r="F199" s="1203"/>
      <c r="G199" s="1203"/>
      <c r="H199" s="1203"/>
      <c r="I199" s="1204"/>
      <c r="J199" s="1202" t="str">
        <f>IF('Main Sheet'!M47=0,"",'Main Sheet'!A47)</f>
        <v/>
      </c>
      <c r="K199" s="1203"/>
      <c r="L199" s="1203"/>
      <c r="M199" s="1203"/>
      <c r="N199" s="1203"/>
      <c r="O199" s="1203"/>
      <c r="P199" s="1203"/>
      <c r="Q199" s="1203"/>
      <c r="R199" s="1204"/>
      <c r="S199" s="1202" t="str">
        <f>IF('Main Sheet'!J47=0,"",'Main Sheet'!A47)</f>
        <v/>
      </c>
      <c r="T199" s="1203"/>
      <c r="U199" s="1203"/>
      <c r="V199" s="1203"/>
      <c r="W199" s="1203"/>
      <c r="X199" s="1203"/>
      <c r="Y199" s="1203"/>
      <c r="Z199" s="1203"/>
      <c r="AA199" s="1204"/>
    </row>
    <row r="200" spans="1:27" ht="23.25" x14ac:dyDescent="0.25">
      <c r="A200" s="24" t="s">
        <v>110</v>
      </c>
      <c r="B200" s="1210" t="s">
        <v>111</v>
      </c>
      <c r="C200" s="1206"/>
      <c r="D200" s="1206"/>
      <c r="E200" s="1207"/>
      <c r="F200" s="1206" t="s">
        <v>112</v>
      </c>
      <c r="G200" s="1206"/>
      <c r="H200" s="1206"/>
      <c r="I200" s="1207"/>
      <c r="J200" s="24" t="s">
        <v>110</v>
      </c>
      <c r="K200" s="1210" t="s">
        <v>111</v>
      </c>
      <c r="L200" s="1206"/>
      <c r="M200" s="1206"/>
      <c r="N200" s="1207"/>
      <c r="O200" s="1208" t="s">
        <v>112</v>
      </c>
      <c r="P200" s="1208"/>
      <c r="Q200" s="1208"/>
      <c r="R200" s="1209"/>
      <c r="S200" s="24" t="s">
        <v>110</v>
      </c>
      <c r="T200" s="1210" t="s">
        <v>111</v>
      </c>
      <c r="U200" s="1206"/>
      <c r="V200" s="1206"/>
      <c r="W200" s="1207"/>
      <c r="X200" s="1208" t="s">
        <v>112</v>
      </c>
      <c r="Y200" s="1208"/>
      <c r="Z200" s="1208"/>
      <c r="AA200" s="1209"/>
    </row>
    <row r="201" spans="1:27" ht="21" x14ac:dyDescent="0.35">
      <c r="A201" s="37" t="s">
        <v>255</v>
      </c>
      <c r="B201" s="1213" t="str">
        <f>IF('Main Sheet'!F47=0,"",'Main Sheet'!F47)</f>
        <v>24X21X33 1/2 2DR</v>
      </c>
      <c r="C201" s="1214"/>
      <c r="D201" s="1214"/>
      <c r="E201" s="1215"/>
      <c r="F201" s="137" t="str">
        <f>IF('Main Sheet'!F47=0,"",'Main Sheet'!H47)</f>
        <v>MDF</v>
      </c>
      <c r="G201" s="141"/>
      <c r="H201" s="141"/>
      <c r="I201" s="142"/>
      <c r="J201" s="151" t="str">
        <f>IF('Main Sheet'!M47=0,"",'Main Sheet'!M49)</f>
        <v/>
      </c>
      <c r="K201" s="1213" t="str">
        <f>IF('Main Sheet'!M47=0,"",'Main Sheet'!M47)</f>
        <v/>
      </c>
      <c r="L201" s="1214"/>
      <c r="M201" s="1214"/>
      <c r="N201" s="1214"/>
      <c r="O201" s="1216" t="str">
        <f>IF('Main Sheet'!M47=0,"",'Main Sheet'!H47)</f>
        <v/>
      </c>
      <c r="P201" s="1217"/>
      <c r="Q201" s="1217"/>
      <c r="R201" s="1218"/>
      <c r="S201" s="151" t="s">
        <v>133</v>
      </c>
      <c r="T201" s="1213" t="str">
        <f>IF('Main Sheet'!J47=0,"",'Main Sheet'!J47)</f>
        <v/>
      </c>
      <c r="U201" s="1214"/>
      <c r="V201" s="1214"/>
      <c r="W201" s="1215"/>
      <c r="X201" s="1216" t="str">
        <f>IF('Main Sheet'!J47=0,"",'Main Sheet'!H47)</f>
        <v/>
      </c>
      <c r="Y201" s="1217"/>
      <c r="Z201" s="1217"/>
      <c r="AA201" s="1218"/>
    </row>
    <row r="202" spans="1:27" ht="18.75" customHeight="1" x14ac:dyDescent="0.3">
      <c r="A202" s="27"/>
      <c r="B202" s="1220" t="str">
        <f>VLOOKUP('Main Sheet'!E47,'VANITY INFO'!A3:B912,2,FALSE)</f>
        <v>24" CLASSIC- 2 DR</v>
      </c>
      <c r="C202" s="1221"/>
      <c r="D202" s="1221"/>
      <c r="E202" s="1222"/>
      <c r="F202" s="152" t="str">
        <f>IF('Main Sheet'!F47=0,"",'Main Sheet'!G47)</f>
        <v xml:space="preserve">SIERRA FLAT </v>
      </c>
      <c r="G202" s="138"/>
      <c r="H202" s="146"/>
      <c r="I202" s="135"/>
      <c r="J202" s="47"/>
      <c r="K202" s="1220" t="str">
        <f>IF('Main Sheet'!M47=0,"",'Main Sheet'!M3)</f>
        <v/>
      </c>
      <c r="L202" s="1221"/>
      <c r="M202" s="1221"/>
      <c r="N202" s="1221"/>
      <c r="O202" s="1225" t="str">
        <f>IF('Main Sheet'!M47=0,"",'Main Sheet'!G47)</f>
        <v/>
      </c>
      <c r="P202" s="1226"/>
      <c r="Q202" s="1226"/>
      <c r="R202" s="1227"/>
      <c r="S202" s="47"/>
      <c r="T202" s="1220" t="str">
        <f>IF('Main Sheet'!J49=0,"",'Main Sheet'!J3)</f>
        <v/>
      </c>
      <c r="U202" s="1221"/>
      <c r="V202" s="1221"/>
      <c r="W202" s="1222"/>
      <c r="X202" s="1216" t="str">
        <f>IF('Main Sheet'!J47=0,"",'Main Sheet'!G47)</f>
        <v/>
      </c>
      <c r="Y202" s="1217"/>
      <c r="Z202" s="1217"/>
      <c r="AA202" s="1218"/>
    </row>
    <row r="203" spans="1:27" ht="18.75" customHeight="1" x14ac:dyDescent="0.3">
      <c r="A203" s="47"/>
      <c r="B203" s="1220"/>
      <c r="C203" s="1221"/>
      <c r="D203" s="1221"/>
      <c r="E203" s="1222"/>
      <c r="F203" s="152" t="str">
        <f>IF('Main Sheet'!F47=0,"",'Main Sheet'!I47)</f>
        <v>AHM 20 MATTE</v>
      </c>
      <c r="G203" s="138"/>
      <c r="H203" s="138"/>
      <c r="I203" s="139"/>
      <c r="J203" s="47"/>
      <c r="K203" s="1220"/>
      <c r="L203" s="1221"/>
      <c r="M203" s="1221"/>
      <c r="N203" s="1221"/>
      <c r="O203" s="1225" t="str">
        <f>IF('Main Sheet'!M47=0,"",'Main Sheet'!I47)</f>
        <v/>
      </c>
      <c r="P203" s="1226"/>
      <c r="Q203" s="1226"/>
      <c r="R203" s="1227"/>
      <c r="S203" s="47"/>
      <c r="T203" s="1220"/>
      <c r="U203" s="1221"/>
      <c r="V203" s="1221"/>
      <c r="W203" s="1222"/>
      <c r="X203" s="1216" t="str">
        <f>IF('Main Sheet'!J47=0,"",'Main Sheet'!I47)</f>
        <v/>
      </c>
      <c r="Y203" s="1217"/>
      <c r="Z203" s="1217"/>
      <c r="AA203" s="1218"/>
    </row>
    <row r="204" spans="1:27" ht="18.75" customHeight="1" x14ac:dyDescent="0.3">
      <c r="A204" s="47"/>
      <c r="B204" s="1220"/>
      <c r="C204" s="1221"/>
      <c r="D204" s="1221"/>
      <c r="E204" s="1222"/>
      <c r="F204" s="694" t="str">
        <f>IF('Main Sheet'!F47=0,"",'Main Sheet'!L47)</f>
        <v>DR-BN</v>
      </c>
      <c r="G204" s="138" t="str">
        <f>IF('Main Sheet'!L48=0,"",'Main Sheet'!L48)</f>
        <v/>
      </c>
      <c r="H204" s="138"/>
      <c r="I204" s="139"/>
      <c r="J204" s="47"/>
      <c r="K204" s="60"/>
      <c r="L204" s="60"/>
      <c r="M204" s="60"/>
      <c r="N204" s="60"/>
      <c r="O204" s="1278"/>
      <c r="P204" s="1236"/>
      <c r="Q204" s="1236"/>
      <c r="R204" s="1237"/>
      <c r="S204" s="47"/>
      <c r="T204" s="1220" t="e">
        <f>VLOOKUP('Main Sheet'!J49,'VANITY INFO'!R1:S400,2,FALSE)</f>
        <v>#N/A</v>
      </c>
      <c r="U204" s="1221"/>
      <c r="V204" s="1221"/>
      <c r="W204" s="1222"/>
      <c r="X204" s="1236"/>
      <c r="Y204" s="1236"/>
      <c r="Z204" s="1236"/>
      <c r="AA204" s="1237"/>
    </row>
    <row r="205" spans="1:27" ht="21" x14ac:dyDescent="0.3">
      <c r="A205" s="38" t="str">
        <f>IF('Main Sheet'!K49=0,"",'Main Sheet'!K49)</f>
        <v>(2)</v>
      </c>
      <c r="B205" s="1239" t="str">
        <f>IF('Main Sheet'!F47=0,"",'Main Sheet'!K47)</f>
        <v xml:space="preserve">3 X 33 1/2 </v>
      </c>
      <c r="C205" s="1240"/>
      <c r="D205" s="1240"/>
      <c r="E205" s="1241"/>
      <c r="F205" s="152" t="str">
        <f>IF('Main Sheet'!F47=0,"",'Main Sheet'!K3)</f>
        <v>FILLER</v>
      </c>
      <c r="G205" s="62"/>
      <c r="H205" s="62"/>
      <c r="I205" s="63"/>
      <c r="J205" s="48"/>
      <c r="K205" s="1242"/>
      <c r="L205" s="1242"/>
      <c r="M205" s="1242"/>
      <c r="N205" s="1242"/>
      <c r="O205" s="1278"/>
      <c r="P205" s="1236"/>
      <c r="Q205" s="1236"/>
      <c r="R205" s="1237"/>
      <c r="S205" s="48"/>
      <c r="T205" s="1220"/>
      <c r="U205" s="1221"/>
      <c r="V205" s="1221"/>
      <c r="W205" s="1222"/>
      <c r="X205" s="1236"/>
      <c r="Y205" s="1236"/>
      <c r="Z205" s="1236"/>
      <c r="AA205" s="1237"/>
    </row>
    <row r="206" spans="1:27" ht="31.5" customHeight="1" x14ac:dyDescent="0.3">
      <c r="A206" s="35"/>
      <c r="B206" s="1290" t="str">
        <f>IF('Main Sheet'!N47=0,"",'Main Sheet'!N47)</f>
        <v/>
      </c>
      <c r="C206" s="1242"/>
      <c r="D206" s="1242"/>
      <c r="E206" s="1243"/>
      <c r="F206" s="155"/>
      <c r="G206" s="26"/>
      <c r="H206" s="26"/>
      <c r="I206" s="34"/>
      <c r="J206" s="35"/>
      <c r="K206" s="26"/>
      <c r="L206" s="26"/>
      <c r="M206" s="26"/>
      <c r="N206" s="147"/>
      <c r="O206" s="149"/>
      <c r="P206" s="147"/>
      <c r="Q206" s="147"/>
      <c r="R206" s="34"/>
      <c r="S206" s="35"/>
      <c r="T206" s="26"/>
      <c r="U206" s="26"/>
      <c r="V206" s="26"/>
      <c r="W206" s="34"/>
      <c r="X206" s="26"/>
      <c r="Y206" s="26"/>
      <c r="Z206" s="26"/>
      <c r="AA206" s="34"/>
    </row>
    <row r="207" spans="1:27" ht="18.75" x14ac:dyDescent="0.3">
      <c r="A207" s="30"/>
      <c r="B207" s="33"/>
      <c r="C207" s="31"/>
      <c r="D207" s="31"/>
      <c r="E207" s="32"/>
      <c r="F207" s="156"/>
      <c r="G207" s="31"/>
      <c r="H207" s="31"/>
      <c r="I207" s="32"/>
      <c r="J207" s="36"/>
      <c r="K207" s="33"/>
      <c r="L207" s="31"/>
      <c r="M207" s="31"/>
      <c r="N207" s="31"/>
      <c r="O207" s="33"/>
      <c r="P207" s="31"/>
      <c r="Q207" s="31"/>
      <c r="R207" s="32"/>
      <c r="S207" s="36"/>
      <c r="T207" s="33"/>
      <c r="U207" s="31"/>
      <c r="V207" s="31"/>
      <c r="W207" s="32"/>
      <c r="X207" s="31"/>
      <c r="Y207" s="31"/>
      <c r="Z207" s="31"/>
      <c r="AA207" s="32"/>
    </row>
    <row r="208" spans="1:27" s="22" customFormat="1" x14ac:dyDescent="0.25">
      <c r="A208" s="77"/>
      <c r="B208" s="77"/>
      <c r="C208" s="77"/>
      <c r="D208" s="77"/>
      <c r="E208" s="77"/>
      <c r="F208" s="153"/>
      <c r="G208" s="77"/>
      <c r="H208" s="77"/>
      <c r="I208" s="77"/>
      <c r="J208" s="77"/>
      <c r="K208" s="77"/>
      <c r="L208" s="77"/>
      <c r="M208" s="77"/>
      <c r="N208" s="77"/>
      <c r="O208" s="77"/>
      <c r="P208" s="77"/>
      <c r="Q208" s="77"/>
      <c r="R208" s="77"/>
      <c r="S208" s="77"/>
      <c r="T208" s="77"/>
      <c r="U208" s="77"/>
      <c r="V208" s="77"/>
      <c r="W208" s="77"/>
      <c r="X208" s="77"/>
      <c r="Y208" s="77"/>
      <c r="Z208" s="77"/>
      <c r="AA208" s="77"/>
    </row>
    <row r="209" spans="1:27" ht="26.25" x14ac:dyDescent="0.25">
      <c r="A209" s="18"/>
      <c r="B209" s="18"/>
      <c r="C209" s="18"/>
      <c r="D209" s="28"/>
      <c r="E209" s="28"/>
      <c r="F209" s="154"/>
      <c r="G209" s="29"/>
      <c r="H209" s="29"/>
      <c r="I209" s="29"/>
      <c r="J209" s="18"/>
      <c r="K209" s="18"/>
      <c r="L209" s="18"/>
      <c r="M209" s="28"/>
      <c r="N209" s="28"/>
      <c r="O209" s="28"/>
      <c r="P209" s="29"/>
      <c r="Q209" s="29"/>
      <c r="R209" s="29"/>
      <c r="S209" s="18"/>
      <c r="T209" s="18"/>
      <c r="U209" s="18"/>
      <c r="V209" s="28"/>
      <c r="W209" s="28"/>
      <c r="X209" s="28"/>
      <c r="Y209" s="29"/>
      <c r="Z209" s="29"/>
      <c r="AA209" s="29"/>
    </row>
    <row r="210" spans="1:27" ht="26.25" x14ac:dyDescent="0.25">
      <c r="A210" s="1140"/>
      <c r="B210" s="1141"/>
      <c r="C210" s="1142"/>
      <c r="D210" s="1132" t="s">
        <v>890</v>
      </c>
      <c r="E210" s="1133"/>
      <c r="F210" s="1134"/>
      <c r="G210" s="23" t="s">
        <v>1125</v>
      </c>
      <c r="H210" s="1149" t="str">
        <f>IF('Main Sheet'!F50=0,"",'Main Sheet'!C50)</f>
        <v>5681.1-2</v>
      </c>
      <c r="I210" s="1150"/>
      <c r="J210" s="1140"/>
      <c r="K210" s="1141"/>
      <c r="L210" s="1142"/>
      <c r="M210" s="1132" t="s">
        <v>890</v>
      </c>
      <c r="N210" s="1133"/>
      <c r="O210" s="1134"/>
      <c r="P210" s="23" t="s">
        <v>1125</v>
      </c>
      <c r="Q210" s="1149" t="str">
        <f>IF('Main Sheet'!M50=0,"",'Main Sheet'!C50)</f>
        <v/>
      </c>
      <c r="R210" s="1150"/>
      <c r="S210" s="1140"/>
      <c r="T210" s="1141"/>
      <c r="U210" s="1142"/>
      <c r="V210" s="1190" t="s">
        <v>890</v>
      </c>
      <c r="W210" s="1191"/>
      <c r="X210" s="816"/>
      <c r="Y210" s="23" t="s">
        <v>1125</v>
      </c>
      <c r="Z210" s="1149" t="str">
        <f>IF('Main Sheet'!J50=0,"",'Main Sheet'!C50)</f>
        <v/>
      </c>
      <c r="AA210" s="1150"/>
    </row>
    <row r="211" spans="1:27" ht="26.25" x14ac:dyDescent="0.25">
      <c r="A211" s="1143"/>
      <c r="B211" s="1144"/>
      <c r="C211" s="1145"/>
      <c r="D211" s="1135"/>
      <c r="E211" s="1136"/>
      <c r="F211" s="1137"/>
      <c r="G211" s="23" t="s">
        <v>122</v>
      </c>
      <c r="H211" s="1280">
        <f>IF('Main Sheet'!F50=0,"",'Main Sheet'!B52)</f>
        <v>4283</v>
      </c>
      <c r="I211" s="1281"/>
      <c r="J211" s="1143"/>
      <c r="K211" s="1144"/>
      <c r="L211" s="1145"/>
      <c r="M211" s="1135"/>
      <c r="N211" s="1136"/>
      <c r="O211" s="1137"/>
      <c r="P211" s="23" t="s">
        <v>122</v>
      </c>
      <c r="Q211" s="1280" t="str">
        <f>IF('Main Sheet'!M50=0,"",'Main Sheet'!B52)</f>
        <v/>
      </c>
      <c r="R211" s="1281"/>
      <c r="S211" s="1143"/>
      <c r="T211" s="1144"/>
      <c r="U211" s="1145"/>
      <c r="V211" s="1192"/>
      <c r="W211" s="1193"/>
      <c r="X211" s="1194"/>
      <c r="Y211" s="23" t="s">
        <v>122</v>
      </c>
      <c r="Z211" s="1280" t="str">
        <f>IF('Main Sheet'!J50=0,"",'Main Sheet'!B52)</f>
        <v/>
      </c>
      <c r="AA211" s="1281"/>
    </row>
    <row r="212" spans="1:27" ht="26.25" x14ac:dyDescent="0.25">
      <c r="A212" s="1143"/>
      <c r="B212" s="1144"/>
      <c r="C212" s="1145"/>
      <c r="D212" s="1135"/>
      <c r="E212" s="1136"/>
      <c r="F212" s="1137"/>
      <c r="G212" s="25" t="s">
        <v>108</v>
      </c>
      <c r="H212" s="1157">
        <f>IF('Main Sheet'!F50=0,"",'Main Sheet'!D50)</f>
        <v>44463</v>
      </c>
      <c r="I212" s="1158"/>
      <c r="J212" s="1143"/>
      <c r="K212" s="1144"/>
      <c r="L212" s="1145"/>
      <c r="M212" s="1135"/>
      <c r="N212" s="1136"/>
      <c r="O212" s="1137"/>
      <c r="P212" s="25" t="s">
        <v>108</v>
      </c>
      <c r="Q212" s="1157" t="str">
        <f>IF('Main Sheet'!M50=0,"",'Main Sheet'!D50)</f>
        <v/>
      </c>
      <c r="R212" s="1158"/>
      <c r="S212" s="1143"/>
      <c r="T212" s="1144"/>
      <c r="U212" s="1145"/>
      <c r="V212" s="1192"/>
      <c r="W212" s="1193"/>
      <c r="X212" s="1194"/>
      <c r="Y212" s="25" t="s">
        <v>108</v>
      </c>
      <c r="Z212" s="1248" t="str">
        <f>IF('Main Sheet'!J50=0,"",'Main Sheet'!D50)</f>
        <v/>
      </c>
      <c r="AA212" s="1249"/>
    </row>
    <row r="213" spans="1:27" ht="31.5" x14ac:dyDescent="0.25">
      <c r="A213" s="1146"/>
      <c r="B213" s="1147"/>
      <c r="C213" s="1148"/>
      <c r="D213" s="1179" t="s">
        <v>106</v>
      </c>
      <c r="E213" s="1180"/>
      <c r="F213" s="1180"/>
      <c r="G213" s="1170" t="str">
        <f>IF('Main Sheet'!F50=0,"",'Main Sheet'!H1)</f>
        <v>37-M</v>
      </c>
      <c r="H213" s="1171"/>
      <c r="I213" s="1172"/>
      <c r="J213" s="1146"/>
      <c r="K213" s="1147"/>
      <c r="L213" s="1148"/>
      <c r="M213" s="1179" t="s">
        <v>106</v>
      </c>
      <c r="N213" s="1180"/>
      <c r="O213" s="1180"/>
      <c r="P213" s="1181" t="str">
        <f>'Main Sheet'!H1</f>
        <v>37-M</v>
      </c>
      <c r="Q213" s="1182"/>
      <c r="R213" s="1183"/>
      <c r="S213" s="1146"/>
      <c r="T213" s="1147"/>
      <c r="U213" s="1148"/>
      <c r="V213" s="1179"/>
      <c r="W213" s="1180"/>
      <c r="X213" s="1180"/>
      <c r="Y213" s="1181" t="str">
        <f>'Main Sheet'!H1</f>
        <v>37-M</v>
      </c>
      <c r="Z213" s="1182"/>
      <c r="AA213" s="1183"/>
    </row>
    <row r="214" spans="1:27" x14ac:dyDescent="0.25">
      <c r="A214" s="321"/>
      <c r="B214" s="320"/>
      <c r="C214" s="320"/>
      <c r="D214" s="320"/>
      <c r="E214" s="320"/>
      <c r="F214" s="320"/>
      <c r="G214" s="1173"/>
      <c r="H214" s="1174"/>
      <c r="I214" s="1175"/>
      <c r="J214" s="321"/>
      <c r="K214" s="320"/>
      <c r="L214" s="320"/>
      <c r="M214" s="320"/>
      <c r="N214" s="320"/>
      <c r="O214" s="320"/>
      <c r="P214" s="1184"/>
      <c r="Q214" s="1185"/>
      <c r="R214" s="1186"/>
      <c r="S214" s="321"/>
      <c r="T214" s="320"/>
      <c r="U214" s="320"/>
      <c r="V214" s="320"/>
      <c r="W214" s="320"/>
      <c r="X214" s="398"/>
      <c r="Y214" s="1184"/>
      <c r="Z214" s="1185"/>
      <c r="AA214" s="1186"/>
    </row>
    <row r="215" spans="1:27" ht="18.75" x14ac:dyDescent="0.25">
      <c r="A215" s="1283" t="s">
        <v>109</v>
      </c>
      <c r="B215" s="1284"/>
      <c r="C215" s="1284"/>
      <c r="D215" s="1284"/>
      <c r="E215" s="1285"/>
      <c r="F215" s="322"/>
      <c r="G215" s="1176"/>
      <c r="H215" s="1177"/>
      <c r="I215" s="1178"/>
      <c r="J215" s="1164" t="s">
        <v>109</v>
      </c>
      <c r="K215" s="1165"/>
      <c r="L215" s="1165"/>
      <c r="M215" s="1165"/>
      <c r="N215" s="1165"/>
      <c r="O215" s="396"/>
      <c r="P215" s="1187"/>
      <c r="Q215" s="1188"/>
      <c r="R215" s="1189"/>
      <c r="S215" s="1164"/>
      <c r="T215" s="1165"/>
      <c r="U215" s="1165"/>
      <c r="V215" s="1165"/>
      <c r="W215" s="1165"/>
      <c r="X215" s="397"/>
      <c r="Y215" s="1187"/>
      <c r="Z215" s="1188"/>
      <c r="AA215" s="1189"/>
    </row>
    <row r="216" spans="1:27" ht="31.5" x14ac:dyDescent="0.25">
      <c r="A216" s="1202" t="str">
        <f>IF('Main Sheet'!F50=0,"",'Main Sheet'!A50)</f>
        <v>BATH DEPOT SUDBURY</v>
      </c>
      <c r="B216" s="1203"/>
      <c r="C216" s="1203"/>
      <c r="D216" s="1203"/>
      <c r="E216" s="1203"/>
      <c r="F216" s="1203"/>
      <c r="G216" s="1203"/>
      <c r="H216" s="1203"/>
      <c r="I216" s="1204"/>
      <c r="J216" s="1253" t="str">
        <f>IF('Main Sheet'!M50=0,"",'Main Sheet'!A50)</f>
        <v/>
      </c>
      <c r="K216" s="1254"/>
      <c r="L216" s="1254"/>
      <c r="M216" s="1254"/>
      <c r="N216" s="1254"/>
      <c r="O216" s="1254"/>
      <c r="P216" s="1254"/>
      <c r="Q216" s="1254"/>
      <c r="R216" s="1255"/>
      <c r="S216" s="1202" t="str">
        <f>IF('Main Sheet'!J50=0,"",'Main Sheet'!A50)</f>
        <v/>
      </c>
      <c r="T216" s="1203"/>
      <c r="U216" s="1203"/>
      <c r="V216" s="1203"/>
      <c r="W216" s="1203"/>
      <c r="X216" s="1203"/>
      <c r="Y216" s="1203"/>
      <c r="Z216" s="1203"/>
      <c r="AA216" s="1204"/>
    </row>
    <row r="217" spans="1:27" ht="23.25" x14ac:dyDescent="0.25">
      <c r="A217" s="24" t="s">
        <v>110</v>
      </c>
      <c r="B217" s="1210" t="s">
        <v>111</v>
      </c>
      <c r="C217" s="1206"/>
      <c r="D217" s="1206"/>
      <c r="E217" s="1207"/>
      <c r="F217" s="1206" t="s">
        <v>112</v>
      </c>
      <c r="G217" s="1206"/>
      <c r="H217" s="1206"/>
      <c r="I217" s="1207"/>
      <c r="J217" s="24" t="s">
        <v>110</v>
      </c>
      <c r="K217" s="1210" t="s">
        <v>111</v>
      </c>
      <c r="L217" s="1206"/>
      <c r="M217" s="1206"/>
      <c r="N217" s="1207"/>
      <c r="O217" s="1206" t="s">
        <v>112</v>
      </c>
      <c r="P217" s="1206"/>
      <c r="Q217" s="1206"/>
      <c r="R217" s="1207"/>
      <c r="S217" s="24"/>
      <c r="T217" s="1210"/>
      <c r="U217" s="1206"/>
      <c r="V217" s="1206"/>
      <c r="W217" s="1207"/>
      <c r="X217" s="1206"/>
      <c r="Y217" s="1206"/>
      <c r="Z217" s="1206"/>
      <c r="AA217" s="1207"/>
    </row>
    <row r="218" spans="1:27" ht="21" x14ac:dyDescent="0.35">
      <c r="A218" s="37" t="s">
        <v>255</v>
      </c>
      <c r="B218" s="1213" t="str">
        <f>IF('Main Sheet'!F50=0,"",'Main Sheet'!F50)</f>
        <v>42X21X33 1/2 2DR6DW</v>
      </c>
      <c r="C218" s="1214"/>
      <c r="D218" s="1214"/>
      <c r="E218" s="1215"/>
      <c r="F218" s="136" t="str">
        <f>IF('Main Sheet'!F50=0,"",'Main Sheet'!H50)</f>
        <v xml:space="preserve">MAPLE </v>
      </c>
      <c r="G218" s="141"/>
      <c r="H218" s="141"/>
      <c r="I218" s="142"/>
      <c r="J218" s="151" t="str">
        <f>IF('Main Sheet'!M50=0,"",'Main Sheet'!M52)</f>
        <v/>
      </c>
      <c r="K218" s="1213" t="str">
        <f>IF('Main Sheet'!M50=0,"",'Main Sheet'!M50)</f>
        <v/>
      </c>
      <c r="L218" s="1214"/>
      <c r="M218" s="1214"/>
      <c r="N218" s="1214"/>
      <c r="O218" s="1216" t="str">
        <f>IF('Main Sheet'!M50=0,"",'Main Sheet'!H50)</f>
        <v/>
      </c>
      <c r="P218" s="1217"/>
      <c r="Q218" s="1217"/>
      <c r="R218" s="1218"/>
      <c r="S218" s="151" t="s">
        <v>133</v>
      </c>
      <c r="T218" s="1213" t="str">
        <f>IF('Main Sheet'!J50=0,"",'Main Sheet'!J50)</f>
        <v/>
      </c>
      <c r="U218" s="1214"/>
      <c r="V218" s="1214"/>
      <c r="W218" s="1215"/>
      <c r="X218" s="1216" t="str">
        <f>IF('Main Sheet'!J50=0,"",'Main Sheet'!H50)</f>
        <v/>
      </c>
      <c r="Y218" s="1217"/>
      <c r="Z218" s="1217"/>
      <c r="AA218" s="1218"/>
    </row>
    <row r="219" spans="1:27" ht="18.75" customHeight="1" x14ac:dyDescent="0.3">
      <c r="A219" s="27"/>
      <c r="B219" s="1220" t="str">
        <f>VLOOKUP('Main Sheet'!E50,'VANITY INFO'!A3:B929,2,FALSE)</f>
        <v>42" CLASSIC- 2 DR 6 DW</v>
      </c>
      <c r="C219" s="1221"/>
      <c r="D219" s="1221"/>
      <c r="E219" s="1222"/>
      <c r="F219" s="159" t="str">
        <f>IF('Main Sheet'!F50=0,"",'Main Sheet'!G50)</f>
        <v xml:space="preserve">CAPRICE FLAT </v>
      </c>
      <c r="G219" s="138"/>
      <c r="H219" s="146"/>
      <c r="I219" s="135"/>
      <c r="J219" s="47"/>
      <c r="K219" s="1220" t="str">
        <f>IF('Main Sheet'!M50=0,"",'Main Sheet'!M3)</f>
        <v/>
      </c>
      <c r="L219" s="1221"/>
      <c r="M219" s="1221"/>
      <c r="N219" s="1221"/>
      <c r="O219" s="1225" t="str">
        <f>IF('Main Sheet'!M50=0,"",'Main Sheet'!G50)</f>
        <v/>
      </c>
      <c r="P219" s="1226"/>
      <c r="Q219" s="1226"/>
      <c r="R219" s="1227"/>
      <c r="S219" s="47"/>
      <c r="T219" s="1220" t="str">
        <f>IF('Main Sheet'!J52=0,"",'Main Sheet'!J3)</f>
        <v/>
      </c>
      <c r="U219" s="1221"/>
      <c r="V219" s="1221"/>
      <c r="W219" s="1222"/>
      <c r="X219" s="1216" t="str">
        <f>IF('Main Sheet'!J50=0,"",'Main Sheet'!G50)</f>
        <v/>
      </c>
      <c r="Y219" s="1217"/>
      <c r="Z219" s="1217"/>
      <c r="AA219" s="1218"/>
    </row>
    <row r="220" spans="1:27" ht="18.75" customHeight="1" x14ac:dyDescent="0.3">
      <c r="A220" s="47"/>
      <c r="B220" s="1221"/>
      <c r="C220" s="1221"/>
      <c r="D220" s="1221"/>
      <c r="E220" s="1222"/>
      <c r="F220" s="159" t="str">
        <f>IF('Main Sheet'!F50=0,"",'Main Sheet'!I50)</f>
        <v xml:space="preserve">NATURAL </v>
      </c>
      <c r="G220" s="138"/>
      <c r="H220" s="138"/>
      <c r="I220" s="139"/>
      <c r="J220" s="47"/>
      <c r="K220" s="1220"/>
      <c r="L220" s="1221"/>
      <c r="M220" s="1221"/>
      <c r="N220" s="1221"/>
      <c r="O220" s="1225" t="str">
        <f>IF('Main Sheet'!M50=0,"",'Main Sheet'!I50)</f>
        <v/>
      </c>
      <c r="P220" s="1226"/>
      <c r="Q220" s="1226"/>
      <c r="R220" s="1227"/>
      <c r="S220" s="47"/>
      <c r="T220" s="1220"/>
      <c r="U220" s="1221"/>
      <c r="V220" s="1221"/>
      <c r="W220" s="1222"/>
      <c r="X220" s="1216" t="str">
        <f>IF('Main Sheet'!J50=0,"",'Main Sheet'!I50)</f>
        <v/>
      </c>
      <c r="Y220" s="1217"/>
      <c r="Z220" s="1217"/>
      <c r="AA220" s="1218"/>
    </row>
    <row r="221" spans="1:27" ht="18.75" customHeight="1" x14ac:dyDescent="0.3">
      <c r="A221" s="47"/>
      <c r="B221" s="1221"/>
      <c r="C221" s="1221"/>
      <c r="D221" s="1221"/>
      <c r="E221" s="1222"/>
      <c r="F221" s="693" t="str">
        <f>IF('Main Sheet'!F50=0,"",'Main Sheet'!L50)</f>
        <v>DR-H6500CH</v>
      </c>
      <c r="G221" s="138" t="str">
        <f>IF('Main Sheet'!L51=0,"",'Main Sheet'!L51)</f>
        <v>DW-H6500CH</v>
      </c>
      <c r="H221" s="138"/>
      <c r="I221" s="139"/>
      <c r="J221" s="47"/>
      <c r="K221" s="60"/>
      <c r="L221" s="60"/>
      <c r="M221" s="60"/>
      <c r="N221" s="60"/>
      <c r="O221" s="163"/>
      <c r="P221" s="62"/>
      <c r="Q221" s="62"/>
      <c r="R221" s="63"/>
      <c r="S221" s="47"/>
      <c r="T221" s="1220" t="e">
        <f>VLOOKUP('Main Sheet'!J52,'VANITY INFO'!R1:S428,2,FALSE)</f>
        <v>#N/A</v>
      </c>
      <c r="U221" s="1221"/>
      <c r="V221" s="1221"/>
      <c r="W221" s="1222"/>
      <c r="X221" s="62"/>
      <c r="Y221" s="62"/>
      <c r="Z221" s="62"/>
      <c r="AA221" s="63"/>
    </row>
    <row r="222" spans="1:27" ht="21" x14ac:dyDescent="0.3">
      <c r="A222" s="38" t="str">
        <f>IF('Main Sheet'!K52=0,"",'Main Sheet'!K52)</f>
        <v>(2)</v>
      </c>
      <c r="B222" s="1240" t="str">
        <f>IF('Main Sheet'!F50=0,"",'Main Sheet'!K50)</f>
        <v xml:space="preserve">3 X 33 1/2 </v>
      </c>
      <c r="C222" s="1240"/>
      <c r="D222" s="1240"/>
      <c r="E222" s="1241"/>
      <c r="F222" s="159" t="str">
        <f>IF('Main Sheet'!F50=0,"",'Main Sheet'!K3)</f>
        <v>FILLER</v>
      </c>
      <c r="G222" s="62"/>
      <c r="H222" s="62"/>
      <c r="I222" s="63"/>
      <c r="J222" s="38"/>
      <c r="K222" s="1242"/>
      <c r="L222" s="1242"/>
      <c r="M222" s="1242"/>
      <c r="N222" s="1242"/>
      <c r="O222" s="1278"/>
      <c r="P222" s="1236"/>
      <c r="Q222" s="1236"/>
      <c r="R222" s="1237"/>
      <c r="S222" s="38"/>
      <c r="T222" s="1220"/>
      <c r="U222" s="1221"/>
      <c r="V222" s="1221"/>
      <c r="W222" s="1222"/>
      <c r="X222" s="1278"/>
      <c r="Y222" s="1236"/>
      <c r="Z222" s="1236"/>
      <c r="AA222" s="1237"/>
    </row>
    <row r="223" spans="1:27" ht="18.75" x14ac:dyDescent="0.3">
      <c r="A223" s="35"/>
      <c r="B223" s="26" t="str">
        <f>IF('Main Sheet'!N50=0,"",'Main Sheet'!N50)</f>
        <v/>
      </c>
      <c r="C223" s="26"/>
      <c r="D223" s="26"/>
      <c r="E223" s="34"/>
      <c r="F223" s="155"/>
      <c r="G223" s="26"/>
      <c r="H223" s="26"/>
      <c r="I223" s="34"/>
      <c r="J223" s="35"/>
      <c r="K223" s="26"/>
      <c r="L223" s="26"/>
      <c r="M223" s="26"/>
      <c r="N223" s="147"/>
      <c r="O223" s="149"/>
      <c r="P223" s="147"/>
      <c r="Q223" s="147"/>
      <c r="R223" s="34"/>
      <c r="S223" s="35"/>
      <c r="T223" s="26"/>
      <c r="U223" s="26"/>
      <c r="V223" s="26"/>
      <c r="W223" s="34"/>
      <c r="X223" s="26"/>
      <c r="Y223" s="26"/>
      <c r="Z223" s="26"/>
      <c r="AA223" s="34"/>
    </row>
    <row r="224" spans="1:27" ht="44.25" customHeight="1" x14ac:dyDescent="0.3">
      <c r="A224" s="36"/>
      <c r="B224" s="33"/>
      <c r="C224" s="31"/>
      <c r="D224" s="31"/>
      <c r="E224" s="32"/>
      <c r="F224" s="156"/>
      <c r="G224" s="31"/>
      <c r="H224" s="31"/>
      <c r="I224" s="32"/>
      <c r="J224" s="36"/>
      <c r="K224" s="33"/>
      <c r="L224" s="31"/>
      <c r="M224" s="31"/>
      <c r="N224" s="31"/>
      <c r="O224" s="33"/>
      <c r="P224" s="31"/>
      <c r="Q224" s="31"/>
      <c r="R224" s="32"/>
      <c r="S224" s="36"/>
      <c r="T224" s="33"/>
      <c r="U224" s="31"/>
      <c r="V224" s="31"/>
      <c r="W224" s="32"/>
      <c r="X224" s="31"/>
      <c r="Y224" s="31"/>
      <c r="Z224" s="31"/>
      <c r="AA224" s="32"/>
    </row>
    <row r="225" spans="1:27" ht="26.25" customHeight="1" x14ac:dyDescent="0.25">
      <c r="A225" s="1140"/>
      <c r="B225" s="1141"/>
      <c r="C225" s="1142"/>
      <c r="D225" s="1132" t="s">
        <v>890</v>
      </c>
      <c r="E225" s="1133"/>
      <c r="F225" s="1134"/>
      <c r="G225" s="23" t="s">
        <v>1125</v>
      </c>
      <c r="H225" s="1149" t="str">
        <f>IF('Main Sheet'!F53=0,"",'Main Sheet'!C53)</f>
        <v>5681.2-2</v>
      </c>
      <c r="I225" s="1150"/>
      <c r="J225" s="1140"/>
      <c r="K225" s="1141"/>
      <c r="L225" s="1142"/>
      <c r="M225" s="1132" t="s">
        <v>890</v>
      </c>
      <c r="N225" s="1133"/>
      <c r="O225" s="1134"/>
      <c r="P225" s="23" t="s">
        <v>1125</v>
      </c>
      <c r="Q225" s="1149" t="str">
        <f>IF('Main Sheet'!M53=0,"",'Main Sheet'!C53)</f>
        <v/>
      </c>
      <c r="R225" s="1150"/>
      <c r="S225" s="1140"/>
      <c r="T225" s="1141"/>
      <c r="U225" s="1142"/>
      <c r="V225" s="1190" t="s">
        <v>890</v>
      </c>
      <c r="W225" s="1191"/>
      <c r="X225" s="816"/>
      <c r="Y225" s="23" t="s">
        <v>1125</v>
      </c>
      <c r="Z225" s="1149" t="str">
        <f>IF('Main Sheet'!J53=0,"",'Main Sheet'!C53)</f>
        <v/>
      </c>
      <c r="AA225" s="1150"/>
    </row>
    <row r="226" spans="1:27" ht="26.25" x14ac:dyDescent="0.25">
      <c r="A226" s="1143"/>
      <c r="B226" s="1144"/>
      <c r="C226" s="1145"/>
      <c r="D226" s="1135"/>
      <c r="E226" s="1136"/>
      <c r="F226" s="1137"/>
      <c r="G226" s="23" t="s">
        <v>122</v>
      </c>
      <c r="H226" s="1280">
        <f>IF('Main Sheet'!F53=0,"",'Main Sheet'!B55)</f>
        <v>4283</v>
      </c>
      <c r="I226" s="1281"/>
      <c r="J226" s="1143"/>
      <c r="K226" s="1144"/>
      <c r="L226" s="1145"/>
      <c r="M226" s="1135"/>
      <c r="N226" s="1136"/>
      <c r="O226" s="1137"/>
      <c r="P226" s="23" t="s">
        <v>122</v>
      </c>
      <c r="Q226" s="1280" t="str">
        <f>IF('Main Sheet'!M53=0,"",'Main Sheet'!B55)</f>
        <v/>
      </c>
      <c r="R226" s="1281"/>
      <c r="S226" s="1143"/>
      <c r="T226" s="1144"/>
      <c r="U226" s="1145"/>
      <c r="V226" s="1192"/>
      <c r="W226" s="1193"/>
      <c r="X226" s="1194"/>
      <c r="Y226" s="23" t="s">
        <v>122</v>
      </c>
      <c r="Z226" s="1280" t="str">
        <f>IF('Main Sheet'!J53=0,"",'Main Sheet'!B55)</f>
        <v/>
      </c>
      <c r="AA226" s="1281"/>
    </row>
    <row r="227" spans="1:27" ht="26.25" x14ac:dyDescent="0.25">
      <c r="A227" s="1143"/>
      <c r="B227" s="1144"/>
      <c r="C227" s="1145"/>
      <c r="D227" s="1135"/>
      <c r="E227" s="1136"/>
      <c r="F227" s="1137"/>
      <c r="G227" s="25" t="s">
        <v>108</v>
      </c>
      <c r="H227" s="1157">
        <f>IF('Main Sheet'!F53=0,"",'Main Sheet'!D53)</f>
        <v>44463</v>
      </c>
      <c r="I227" s="1158"/>
      <c r="J227" s="1143"/>
      <c r="K227" s="1144"/>
      <c r="L227" s="1145"/>
      <c r="M227" s="1135"/>
      <c r="N227" s="1136"/>
      <c r="O227" s="1137"/>
      <c r="P227" s="25" t="s">
        <v>108</v>
      </c>
      <c r="Q227" s="1157" t="str">
        <f>IF('Main Sheet'!M53=0,"",'Main Sheet'!D53)</f>
        <v/>
      </c>
      <c r="R227" s="1158"/>
      <c r="S227" s="1143"/>
      <c r="T227" s="1144"/>
      <c r="U227" s="1145"/>
      <c r="V227" s="1192"/>
      <c r="W227" s="1193"/>
      <c r="X227" s="1194"/>
      <c r="Y227" s="25" t="s">
        <v>108</v>
      </c>
      <c r="Z227" s="1248" t="str">
        <f>IF('Main Sheet'!J53=0,"",'Main Sheet'!D53)</f>
        <v/>
      </c>
      <c r="AA227" s="1249"/>
    </row>
    <row r="228" spans="1:27" ht="31.5" x14ac:dyDescent="0.25">
      <c r="A228" s="1146"/>
      <c r="B228" s="1147"/>
      <c r="C228" s="1148"/>
      <c r="D228" s="1179" t="s">
        <v>106</v>
      </c>
      <c r="E228" s="1180"/>
      <c r="F228" s="1180"/>
      <c r="G228" s="1170" t="str">
        <f>IF('Main Sheet'!F53=0,"",'Main Sheet'!H1)</f>
        <v>37-M</v>
      </c>
      <c r="H228" s="1171"/>
      <c r="I228" s="1172"/>
      <c r="J228" s="1146"/>
      <c r="K228" s="1147"/>
      <c r="L228" s="1148"/>
      <c r="M228" s="1179" t="s">
        <v>106</v>
      </c>
      <c r="N228" s="1180"/>
      <c r="O228" s="1180"/>
      <c r="P228" s="1181" t="str">
        <f>'Main Sheet'!H1</f>
        <v>37-M</v>
      </c>
      <c r="Q228" s="1182"/>
      <c r="R228" s="1183"/>
      <c r="S228" s="1146"/>
      <c r="T228" s="1147"/>
      <c r="U228" s="1148"/>
      <c r="V228" s="1179" t="s">
        <v>106</v>
      </c>
      <c r="W228" s="1180"/>
      <c r="X228" s="1289"/>
      <c r="Y228" s="1181" t="str">
        <f>'Main Sheet'!H1</f>
        <v>37-M</v>
      </c>
      <c r="Z228" s="1182"/>
      <c r="AA228" s="1183"/>
    </row>
    <row r="229" spans="1:27" x14ac:dyDescent="0.25">
      <c r="A229" s="321"/>
      <c r="B229" s="320"/>
      <c r="C229" s="320"/>
      <c r="D229" s="320"/>
      <c r="E229" s="320"/>
      <c r="F229" s="320"/>
      <c r="G229" s="1173"/>
      <c r="H229" s="1174"/>
      <c r="I229" s="1175"/>
      <c r="J229" s="321"/>
      <c r="K229" s="320"/>
      <c r="L229" s="320"/>
      <c r="M229" s="320"/>
      <c r="N229" s="320"/>
      <c r="O229" s="320"/>
      <c r="P229" s="1184"/>
      <c r="Q229" s="1185"/>
      <c r="R229" s="1186"/>
      <c r="S229" s="321"/>
      <c r="T229" s="320"/>
      <c r="U229" s="320"/>
      <c r="V229" s="320"/>
      <c r="W229" s="320"/>
      <c r="X229" s="398"/>
      <c r="Y229" s="1184"/>
      <c r="Z229" s="1185"/>
      <c r="AA229" s="1186"/>
    </row>
    <row r="230" spans="1:27" ht="18.75" x14ac:dyDescent="0.25">
      <c r="A230" s="1283" t="s">
        <v>109</v>
      </c>
      <c r="B230" s="1284"/>
      <c r="C230" s="1284"/>
      <c r="D230" s="1284"/>
      <c r="E230" s="1285"/>
      <c r="F230" s="322"/>
      <c r="G230" s="1176"/>
      <c r="H230" s="1177"/>
      <c r="I230" s="1178"/>
      <c r="J230" s="1283" t="s">
        <v>109</v>
      </c>
      <c r="K230" s="1284"/>
      <c r="L230" s="1284"/>
      <c r="M230" s="1284"/>
      <c r="N230" s="1285"/>
      <c r="O230" s="322"/>
      <c r="P230" s="1187"/>
      <c r="Q230" s="1188"/>
      <c r="R230" s="1189"/>
      <c r="S230" s="1164" t="s">
        <v>109</v>
      </c>
      <c r="T230" s="1165"/>
      <c r="U230" s="1165"/>
      <c r="V230" s="1165"/>
      <c r="W230" s="1165"/>
      <c r="X230" s="397"/>
      <c r="Y230" s="1187"/>
      <c r="Z230" s="1188"/>
      <c r="AA230" s="1189"/>
    </row>
    <row r="231" spans="1:27" ht="31.5" x14ac:dyDescent="0.25">
      <c r="A231" s="1202" t="str">
        <f>IF('Main Sheet'!F53=0,"",'Main Sheet'!A53)</f>
        <v>BATH DEPOT SUDBURY</v>
      </c>
      <c r="B231" s="1203"/>
      <c r="C231" s="1203"/>
      <c r="D231" s="1203"/>
      <c r="E231" s="1203"/>
      <c r="F231" s="1203"/>
      <c r="G231" s="1203"/>
      <c r="H231" s="1203"/>
      <c r="I231" s="1204"/>
      <c r="J231" s="1253" t="str">
        <f>IF('Main Sheet'!M53=0,"",'Main Sheet'!A53)</f>
        <v/>
      </c>
      <c r="K231" s="1254"/>
      <c r="L231" s="1254"/>
      <c r="M231" s="1254"/>
      <c r="N231" s="1254"/>
      <c r="O231" s="1254"/>
      <c r="P231" s="1254"/>
      <c r="Q231" s="1254"/>
      <c r="R231" s="1255"/>
      <c r="S231" s="1202" t="str">
        <f>IF('Main Sheet'!J53=0,"",'Main Sheet'!A53)</f>
        <v/>
      </c>
      <c r="T231" s="1203"/>
      <c r="U231" s="1203"/>
      <c r="V231" s="1203"/>
      <c r="W231" s="1203"/>
      <c r="X231" s="1203"/>
      <c r="Y231" s="1203"/>
      <c r="Z231" s="1203"/>
      <c r="AA231" s="1204"/>
    </row>
    <row r="232" spans="1:27" ht="23.25" x14ac:dyDescent="0.25">
      <c r="A232" s="24" t="s">
        <v>110</v>
      </c>
      <c r="B232" s="1210" t="s">
        <v>111</v>
      </c>
      <c r="C232" s="1206"/>
      <c r="D232" s="1206"/>
      <c r="E232" s="1207"/>
      <c r="F232" s="1270" t="s">
        <v>112</v>
      </c>
      <c r="G232" s="1271"/>
      <c r="H232" s="1271"/>
      <c r="I232" s="1272"/>
      <c r="J232" s="24" t="s">
        <v>110</v>
      </c>
      <c r="K232" s="1210" t="s">
        <v>111</v>
      </c>
      <c r="L232" s="1206"/>
      <c r="M232" s="1206"/>
      <c r="N232" s="1207"/>
      <c r="O232" s="1208" t="s">
        <v>112</v>
      </c>
      <c r="P232" s="1208"/>
      <c r="Q232" s="1208"/>
      <c r="R232" s="1209"/>
      <c r="S232" s="24" t="s">
        <v>110</v>
      </c>
      <c r="T232" s="1210" t="s">
        <v>111</v>
      </c>
      <c r="U232" s="1206"/>
      <c r="V232" s="1206"/>
      <c r="W232" s="1207"/>
      <c r="X232" s="1208" t="s">
        <v>112</v>
      </c>
      <c r="Y232" s="1208"/>
      <c r="Z232" s="1208"/>
      <c r="AA232" s="1209"/>
    </row>
    <row r="233" spans="1:27" ht="21" x14ac:dyDescent="0.35">
      <c r="A233" s="37" t="s">
        <v>255</v>
      </c>
      <c r="B233" s="1213" t="str">
        <f>IF('Main Sheet'!F53=0,"",'Main Sheet'!F53)</f>
        <v>24X6X32</v>
      </c>
      <c r="C233" s="1214"/>
      <c r="D233" s="1214"/>
      <c r="E233" s="1215"/>
      <c r="F233" s="152" t="str">
        <f>IF('Main Sheet'!F53=0,"",'Main Sheet'!H53)</f>
        <v xml:space="preserve">MAPLE </v>
      </c>
      <c r="G233" s="138"/>
      <c r="H233" s="138"/>
      <c r="I233" s="138"/>
      <c r="J233" s="151" t="str">
        <f>IF('Main Sheet'!M53=0,"",'Main Sheet'!M55)</f>
        <v/>
      </c>
      <c r="K233" s="1214" t="str">
        <f>IF('Main Sheet'!M53=0,"",'Main Sheet'!M53)</f>
        <v/>
      </c>
      <c r="L233" s="1214"/>
      <c r="M233" s="1214"/>
      <c r="N233" s="1214"/>
      <c r="O233" s="1216" t="str">
        <f>IF('Main Sheet'!M53=0,"",'Main Sheet'!H53)</f>
        <v/>
      </c>
      <c r="P233" s="1217"/>
      <c r="Q233" s="1217"/>
      <c r="R233" s="1218"/>
      <c r="S233" s="151" t="s">
        <v>133</v>
      </c>
      <c r="T233" s="1213" t="str">
        <f>IF('Main Sheet'!J53=0,"",'Main Sheet'!J53)</f>
        <v/>
      </c>
      <c r="U233" s="1214"/>
      <c r="V233" s="1214"/>
      <c r="W233" s="1215"/>
      <c r="X233" s="1216" t="str">
        <f>IF('Main Sheet'!J53=0,"",'Main Sheet'!H53)</f>
        <v/>
      </c>
      <c r="Y233" s="1217"/>
      <c r="Z233" s="1217"/>
      <c r="AA233" s="1218"/>
    </row>
    <row r="234" spans="1:27" ht="18.75" customHeight="1" x14ac:dyDescent="0.3">
      <c r="A234" s="27"/>
      <c r="B234" s="1220" t="str">
        <f>VLOOKUP('Main Sheet'!E53,'VANITY INFO'!A3:B944,2,FALSE)</f>
        <v>STORAGE 24"X32"- 2 DOOR</v>
      </c>
      <c r="C234" s="1221"/>
      <c r="D234" s="1221"/>
      <c r="E234" s="1222"/>
      <c r="F234" s="152" t="str">
        <f>IF('Main Sheet'!F53=0,"",'Main Sheet'!G53)</f>
        <v xml:space="preserve">CAPRICE FLAT </v>
      </c>
      <c r="G234" s="138"/>
      <c r="H234" s="146"/>
      <c r="I234" s="146"/>
      <c r="J234" s="47"/>
      <c r="K234" s="1221" t="str">
        <f>IF('Main Sheet'!M53=0,"",'Main Sheet'!M3)</f>
        <v/>
      </c>
      <c r="L234" s="1221"/>
      <c r="M234" s="1221"/>
      <c r="N234" s="1221"/>
      <c r="O234" s="1225" t="str">
        <f>IF('Main Sheet'!M53=0,"",'Main Sheet'!G53)</f>
        <v/>
      </c>
      <c r="P234" s="1226"/>
      <c r="Q234" s="1226"/>
      <c r="R234" s="1227"/>
      <c r="S234" s="47"/>
      <c r="T234" s="1220" t="str">
        <f>IF('Main Sheet'!J53=0,"",'Main Sheet'!J3)</f>
        <v/>
      </c>
      <c r="U234" s="1221"/>
      <c r="V234" s="1221"/>
      <c r="W234" s="1222"/>
      <c r="X234" s="1216" t="str">
        <f>IF('Main Sheet'!J53=0,"",'Main Sheet'!G53)</f>
        <v/>
      </c>
      <c r="Y234" s="1217"/>
      <c r="Z234" s="1217"/>
      <c r="AA234" s="1218"/>
    </row>
    <row r="235" spans="1:27" ht="18.75" customHeight="1" x14ac:dyDescent="0.3">
      <c r="A235" s="47"/>
      <c r="B235" s="1220"/>
      <c r="C235" s="1221"/>
      <c r="D235" s="1221"/>
      <c r="E235" s="1222"/>
      <c r="F235" s="152" t="str">
        <f>IF('Main Sheet'!F53=0,"",'Main Sheet'!I53)</f>
        <v xml:space="preserve">NATURAL </v>
      </c>
      <c r="G235" s="138"/>
      <c r="H235" s="138"/>
      <c r="I235" s="138"/>
      <c r="J235" s="47"/>
      <c r="K235" s="1221"/>
      <c r="L235" s="1221"/>
      <c r="M235" s="1221"/>
      <c r="N235" s="1221"/>
      <c r="O235" s="1225" t="str">
        <f>IF('Main Sheet'!M53=0,"",'Main Sheet'!I53)</f>
        <v/>
      </c>
      <c r="P235" s="1226"/>
      <c r="Q235" s="1226"/>
      <c r="R235" s="1227"/>
      <c r="S235" s="47"/>
      <c r="T235" s="1220"/>
      <c r="U235" s="1221"/>
      <c r="V235" s="1221"/>
      <c r="W235" s="1222"/>
      <c r="X235" s="1216" t="str">
        <f>IF('Main Sheet'!J53=0,"",'Main Sheet'!I53)</f>
        <v/>
      </c>
      <c r="Y235" s="1217"/>
      <c r="Z235" s="1217"/>
      <c r="AA235" s="1218"/>
    </row>
    <row r="236" spans="1:27" ht="18.75" customHeight="1" x14ac:dyDescent="0.3">
      <c r="A236" s="47"/>
      <c r="B236" s="1220"/>
      <c r="C236" s="1221"/>
      <c r="D236" s="1221"/>
      <c r="E236" s="1222"/>
      <c r="F236" s="694" t="str">
        <f>IF('Main Sheet'!F53=0,"",'Main Sheet'!L53)</f>
        <v>DR-H6500CH</v>
      </c>
      <c r="G236" s="138" t="str">
        <f>IF('Main Sheet'!L54=0,"",'Main Sheet'!L54)</f>
        <v/>
      </c>
      <c r="H236" s="138"/>
      <c r="I236" s="138"/>
      <c r="J236" s="47"/>
      <c r="K236" s="60"/>
      <c r="L236" s="60"/>
      <c r="M236" s="60"/>
      <c r="N236" s="60"/>
      <c r="O236" s="1278"/>
      <c r="P236" s="1236"/>
      <c r="Q236" s="1236"/>
      <c r="R236" s="1237"/>
      <c r="S236" s="47"/>
      <c r="T236" s="1220" t="e">
        <f>VLOOKUP('Main Sheet'!J55,'VANITY INFO'!R1:S443,2,FALSE)</f>
        <v>#N/A</v>
      </c>
      <c r="U236" s="1221"/>
      <c r="V236" s="1221"/>
      <c r="W236" s="1222"/>
      <c r="X236" s="1236"/>
      <c r="Y236" s="1236"/>
      <c r="Z236" s="1236"/>
      <c r="AA236" s="1237"/>
    </row>
    <row r="237" spans="1:27" ht="18.75" customHeight="1" x14ac:dyDescent="0.3">
      <c r="A237" s="38" t="str">
        <f>IF('Main Sheet'!K55=0,"",'Main Sheet'!K55)</f>
        <v>(1)</v>
      </c>
      <c r="B237" s="1239" t="str">
        <f>IF('Main Sheet'!F53=0,"",'Main Sheet'!K53)</f>
        <v>1/2 X  32</v>
      </c>
      <c r="C237" s="1240"/>
      <c r="D237" s="1240"/>
      <c r="E237" s="1241"/>
      <c r="F237" s="152" t="str">
        <f>IF('Main Sheet'!F53=0,"",'Main Sheet'!K3)</f>
        <v>FILLER</v>
      </c>
      <c r="G237" s="62"/>
      <c r="H237" s="62"/>
      <c r="I237" s="62"/>
      <c r="J237" s="48"/>
      <c r="K237" s="1242"/>
      <c r="L237" s="1242"/>
      <c r="M237" s="1242"/>
      <c r="N237" s="1242"/>
      <c r="O237" s="1278"/>
      <c r="P237" s="1236"/>
      <c r="Q237" s="1236"/>
      <c r="R237" s="1237"/>
      <c r="S237" s="48"/>
      <c r="T237" s="1220"/>
      <c r="U237" s="1221"/>
      <c r="V237" s="1221"/>
      <c r="W237" s="1222"/>
      <c r="X237" s="1236"/>
      <c r="Y237" s="1236"/>
      <c r="Z237" s="1236"/>
      <c r="AA237" s="1237"/>
    </row>
    <row r="238" spans="1:27" ht="31.5" customHeight="1" x14ac:dyDescent="0.3">
      <c r="A238" s="35"/>
      <c r="B238" s="26" t="str">
        <f>IF('Main Sheet'!N53=0,"",'Main Sheet'!N53)</f>
        <v/>
      </c>
      <c r="C238" s="26"/>
      <c r="D238" s="26"/>
      <c r="E238" s="34"/>
      <c r="F238" s="155"/>
      <c r="G238" s="26"/>
      <c r="H238" s="26"/>
      <c r="I238" s="147"/>
      <c r="J238" s="35"/>
      <c r="K238" s="26"/>
      <c r="L238" s="26"/>
      <c r="M238" s="26"/>
      <c r="N238" s="147"/>
      <c r="O238" s="149"/>
      <c r="P238" s="147"/>
      <c r="Q238" s="147"/>
      <c r="R238" s="34"/>
      <c r="S238" s="35"/>
      <c r="T238" s="26"/>
      <c r="U238" s="26"/>
      <c r="V238" s="26"/>
      <c r="W238" s="34"/>
      <c r="X238" s="26"/>
      <c r="Y238" s="26"/>
      <c r="Z238" s="26"/>
      <c r="AA238" s="34"/>
    </row>
    <row r="239" spans="1:27" ht="18.75" x14ac:dyDescent="0.3">
      <c r="A239" s="30"/>
      <c r="B239" s="33"/>
      <c r="C239" s="31"/>
      <c r="D239" s="31"/>
      <c r="E239" s="32"/>
      <c r="F239" s="156"/>
      <c r="G239" s="31"/>
      <c r="H239" s="31"/>
      <c r="I239" s="31"/>
      <c r="J239" s="36"/>
      <c r="K239" s="31"/>
      <c r="L239" s="31"/>
      <c r="M239" s="31"/>
      <c r="N239" s="31"/>
      <c r="O239" s="33"/>
      <c r="P239" s="31"/>
      <c r="Q239" s="31"/>
      <c r="R239" s="32"/>
      <c r="S239" s="36"/>
      <c r="T239" s="33"/>
      <c r="U239" s="31"/>
      <c r="V239" s="31"/>
      <c r="W239" s="32"/>
      <c r="X239" s="31"/>
      <c r="Y239" s="31"/>
      <c r="Z239" s="31"/>
      <c r="AA239" s="32"/>
    </row>
    <row r="240" spans="1:27" s="22" customFormat="1" x14ac:dyDescent="0.25">
      <c r="A240" s="77"/>
      <c r="B240" s="77"/>
      <c r="C240" s="77"/>
      <c r="D240" s="77"/>
      <c r="E240" s="77"/>
      <c r="F240" s="153"/>
      <c r="G240" s="77"/>
      <c r="H240" s="77"/>
      <c r="I240" s="77"/>
      <c r="J240" s="77"/>
      <c r="K240" s="77"/>
      <c r="L240" s="77"/>
      <c r="M240" s="77"/>
      <c r="N240" s="77"/>
      <c r="O240" s="77"/>
      <c r="P240" s="77"/>
      <c r="Q240" s="77"/>
      <c r="R240" s="77"/>
      <c r="S240" s="77"/>
      <c r="T240" s="77"/>
      <c r="U240" s="77"/>
      <c r="V240" s="77"/>
      <c r="W240" s="77"/>
      <c r="X240" s="77"/>
      <c r="Y240" s="77"/>
      <c r="Z240" s="77"/>
      <c r="AA240" s="77"/>
    </row>
    <row r="241" spans="1:27" ht="26.25" x14ac:dyDescent="0.25">
      <c r="A241" s="18"/>
      <c r="B241" s="18"/>
      <c r="C241" s="18"/>
      <c r="D241" s="28"/>
      <c r="E241" s="28"/>
      <c r="F241" s="154"/>
      <c r="G241" s="29"/>
      <c r="H241" s="29"/>
      <c r="I241" s="29"/>
      <c r="J241" s="18"/>
      <c r="K241" s="18"/>
      <c r="L241" s="18"/>
      <c r="M241" s="28"/>
      <c r="N241" s="28"/>
      <c r="O241" s="28"/>
      <c r="P241" s="29"/>
      <c r="Q241" s="29"/>
      <c r="R241" s="29"/>
      <c r="S241" s="18"/>
      <c r="T241" s="18"/>
      <c r="U241" s="18"/>
      <c r="V241" s="28"/>
      <c r="W241" s="28"/>
      <c r="X241" s="28"/>
      <c r="Y241" s="29"/>
      <c r="Z241" s="29"/>
      <c r="AA241" s="29"/>
    </row>
    <row r="242" spans="1:27" ht="26.25" customHeight="1" x14ac:dyDescent="0.25">
      <c r="A242" s="1140"/>
      <c r="B242" s="1141"/>
      <c r="C242" s="1142"/>
      <c r="D242" s="1132" t="s">
        <v>890</v>
      </c>
      <c r="E242" s="1133"/>
      <c r="F242" s="1134"/>
      <c r="G242" s="23" t="s">
        <v>1125</v>
      </c>
      <c r="H242" s="1149">
        <f>IF('Main Sheet'!F56=0,"",'Main Sheet'!C56)</f>
        <v>5682</v>
      </c>
      <c r="I242" s="1150"/>
      <c r="J242" s="1140"/>
      <c r="K242" s="1141"/>
      <c r="L242" s="1142"/>
      <c r="M242" s="1132" t="s">
        <v>890</v>
      </c>
      <c r="N242" s="1133"/>
      <c r="O242" s="1134"/>
      <c r="P242" s="23" t="s">
        <v>107</v>
      </c>
      <c r="Q242" s="1149" t="str">
        <f>IF('Main Sheet'!M56=0,"",'Main Sheet'!C56)</f>
        <v/>
      </c>
      <c r="R242" s="1150"/>
      <c r="S242" s="1140"/>
      <c r="T242" s="1141"/>
      <c r="U242" s="1142"/>
      <c r="V242" s="1190" t="s">
        <v>890</v>
      </c>
      <c r="W242" s="1191"/>
      <c r="X242" s="816"/>
      <c r="Y242" s="23" t="s">
        <v>1125</v>
      </c>
      <c r="Z242" s="1149" t="str">
        <f>IF('Main Sheet'!J56=0,"",'Main Sheet'!C56)</f>
        <v/>
      </c>
      <c r="AA242" s="1150"/>
    </row>
    <row r="243" spans="1:27" ht="26.25" x14ac:dyDescent="0.25">
      <c r="A243" s="1143"/>
      <c r="B243" s="1144"/>
      <c r="C243" s="1145"/>
      <c r="D243" s="1135"/>
      <c r="E243" s="1136"/>
      <c r="F243" s="1137"/>
      <c r="G243" s="23" t="s">
        <v>122</v>
      </c>
      <c r="H243" s="1280" t="str">
        <f>IF('Main Sheet'!F56=0,"",'Main Sheet'!B58)</f>
        <v>LEAHY CONST</v>
      </c>
      <c r="I243" s="1281"/>
      <c r="J243" s="1143"/>
      <c r="K243" s="1144"/>
      <c r="L243" s="1145"/>
      <c r="M243" s="1135"/>
      <c r="N243" s="1136"/>
      <c r="O243" s="1137"/>
      <c r="P243" s="23" t="s">
        <v>122</v>
      </c>
      <c r="Q243" s="1280" t="str">
        <f>IF('Main Sheet'!M53=0,"",'Main Sheet'!B55)</f>
        <v/>
      </c>
      <c r="R243" s="1281"/>
      <c r="S243" s="1143"/>
      <c r="T243" s="1144"/>
      <c r="U243" s="1145"/>
      <c r="V243" s="1192"/>
      <c r="W243" s="1193"/>
      <c r="X243" s="1194"/>
      <c r="Y243" s="23" t="s">
        <v>122</v>
      </c>
      <c r="Z243" s="1280" t="str">
        <f>IF('Main Sheet'!J56=0,"",'Main Sheet'!B58)</f>
        <v/>
      </c>
      <c r="AA243" s="1281"/>
    </row>
    <row r="244" spans="1:27" ht="26.25" x14ac:dyDescent="0.25">
      <c r="A244" s="1143"/>
      <c r="B244" s="1144"/>
      <c r="C244" s="1145"/>
      <c r="D244" s="1135"/>
      <c r="E244" s="1136"/>
      <c r="F244" s="1137"/>
      <c r="G244" s="25" t="s">
        <v>108</v>
      </c>
      <c r="H244" s="1157">
        <f>IF('Main Sheet'!F56=0,"",'Main Sheet'!D56)</f>
        <v>44463</v>
      </c>
      <c r="I244" s="1158"/>
      <c r="J244" s="1143"/>
      <c r="K244" s="1144"/>
      <c r="L244" s="1145"/>
      <c r="M244" s="1135"/>
      <c r="N244" s="1136"/>
      <c r="O244" s="1137"/>
      <c r="P244" s="25" t="s">
        <v>108</v>
      </c>
      <c r="Q244" s="1157" t="str">
        <f>IF('Main Sheet'!M56=0,"",'Main Sheet'!D56)</f>
        <v/>
      </c>
      <c r="R244" s="1158"/>
      <c r="S244" s="1143"/>
      <c r="T244" s="1144"/>
      <c r="U244" s="1145"/>
      <c r="V244" s="1192"/>
      <c r="W244" s="1193"/>
      <c r="X244" s="1194"/>
      <c r="Y244" s="25" t="s">
        <v>108</v>
      </c>
      <c r="Z244" s="1248" t="str">
        <f>IF('Main Sheet'!J56=0,"",'Main Sheet'!D56)</f>
        <v/>
      </c>
      <c r="AA244" s="1249"/>
    </row>
    <row r="245" spans="1:27" ht="31.5" x14ac:dyDescent="0.25">
      <c r="A245" s="1146"/>
      <c r="B245" s="1147"/>
      <c r="C245" s="1148"/>
      <c r="D245" s="1179" t="s">
        <v>106</v>
      </c>
      <c r="E245" s="1180"/>
      <c r="F245" s="1180"/>
      <c r="G245" s="1170" t="str">
        <f>IF('Main Sheet'!F56=0,"",'Main Sheet'!H1)</f>
        <v>37-M</v>
      </c>
      <c r="H245" s="1171"/>
      <c r="I245" s="1172"/>
      <c r="J245" s="1146"/>
      <c r="K245" s="1147"/>
      <c r="L245" s="1148"/>
      <c r="M245" s="1179" t="s">
        <v>106</v>
      </c>
      <c r="N245" s="1180"/>
      <c r="O245" s="1180"/>
      <c r="P245" s="1181" t="str">
        <f>'Main Sheet'!H1</f>
        <v>37-M</v>
      </c>
      <c r="Q245" s="1182"/>
      <c r="R245" s="1183"/>
      <c r="S245" s="1146"/>
      <c r="T245" s="1147"/>
      <c r="U245" s="1148"/>
      <c r="V245" s="1179"/>
      <c r="W245" s="1180"/>
      <c r="X245" s="1180"/>
      <c r="Y245" s="1181" t="str">
        <f>'Main Sheet'!H1</f>
        <v>37-M</v>
      </c>
      <c r="Z245" s="1182"/>
      <c r="AA245" s="1183"/>
    </row>
    <row r="246" spans="1:27" x14ac:dyDescent="0.25">
      <c r="A246" s="321"/>
      <c r="B246" s="320"/>
      <c r="C246" s="320"/>
      <c r="D246" s="320"/>
      <c r="E246" s="320"/>
      <c r="F246" s="320"/>
      <c r="G246" s="1173"/>
      <c r="H246" s="1174"/>
      <c r="I246" s="1175"/>
      <c r="J246" s="321"/>
      <c r="K246" s="320"/>
      <c r="L246" s="320"/>
      <c r="M246" s="320"/>
      <c r="N246" s="320"/>
      <c r="O246" s="320"/>
      <c r="P246" s="1184"/>
      <c r="Q246" s="1185"/>
      <c r="R246" s="1186"/>
      <c r="S246" s="321"/>
      <c r="T246" s="320"/>
      <c r="U246" s="320"/>
      <c r="V246" s="320"/>
      <c r="W246" s="320"/>
      <c r="X246" s="320"/>
      <c r="Y246" s="1184"/>
      <c r="Z246" s="1185"/>
      <c r="AA246" s="1186"/>
    </row>
    <row r="247" spans="1:27" ht="18.75" x14ac:dyDescent="0.25">
      <c r="A247" s="1283" t="s">
        <v>109</v>
      </c>
      <c r="B247" s="1284"/>
      <c r="C247" s="1284"/>
      <c r="D247" s="1284"/>
      <c r="E247" s="1285"/>
      <c r="F247" s="322"/>
      <c r="G247" s="1176"/>
      <c r="H247" s="1177"/>
      <c r="I247" s="1178"/>
      <c r="J247" s="1164" t="s">
        <v>109</v>
      </c>
      <c r="K247" s="1165"/>
      <c r="L247" s="1165"/>
      <c r="M247" s="1165"/>
      <c r="N247" s="1165"/>
      <c r="O247" s="396"/>
      <c r="P247" s="1187"/>
      <c r="Q247" s="1188"/>
      <c r="R247" s="1189"/>
      <c r="S247" s="1164"/>
      <c r="T247" s="1165"/>
      <c r="U247" s="1165"/>
      <c r="V247" s="1165"/>
      <c r="W247" s="1165"/>
      <c r="X247" s="396"/>
      <c r="Y247" s="1187"/>
      <c r="Z247" s="1188"/>
      <c r="AA247" s="1189"/>
    </row>
    <row r="248" spans="1:27" ht="31.5" x14ac:dyDescent="0.25">
      <c r="A248" s="1253" t="str">
        <f>IF('Main Sheet'!F56=0,"",'Main Sheet'!A56)</f>
        <v xml:space="preserve">BERARDI BROS PLUMBING </v>
      </c>
      <c r="B248" s="1254"/>
      <c r="C248" s="1254"/>
      <c r="D248" s="1254"/>
      <c r="E248" s="1254"/>
      <c r="F248" s="1254"/>
      <c r="G248" s="1254"/>
      <c r="H248" s="1254"/>
      <c r="I248" s="1255"/>
      <c r="J248" s="1253" t="str">
        <f>IF('Main Sheet'!M56=0,"",'Main Sheet'!A56)</f>
        <v/>
      </c>
      <c r="K248" s="1254"/>
      <c r="L248" s="1254"/>
      <c r="M248" s="1254"/>
      <c r="N248" s="1254"/>
      <c r="O248" s="1254"/>
      <c r="P248" s="1254"/>
      <c r="Q248" s="1254"/>
      <c r="R248" s="1255"/>
      <c r="S248" s="1202" t="str">
        <f>IF('Main Sheet'!J56=0,"",'Main Sheet'!A56)</f>
        <v/>
      </c>
      <c r="T248" s="1203"/>
      <c r="U248" s="1203"/>
      <c r="V248" s="1203"/>
      <c r="W248" s="1203"/>
      <c r="X248" s="1203"/>
      <c r="Y248" s="1203"/>
      <c r="Z248" s="1203"/>
      <c r="AA248" s="1204"/>
    </row>
    <row r="249" spans="1:27" ht="23.25" x14ac:dyDescent="0.25">
      <c r="A249" s="24" t="s">
        <v>110</v>
      </c>
      <c r="B249" s="1210" t="s">
        <v>111</v>
      </c>
      <c r="C249" s="1206"/>
      <c r="D249" s="1206"/>
      <c r="E249" s="1207"/>
      <c r="F249" s="1206" t="s">
        <v>112</v>
      </c>
      <c r="G249" s="1206"/>
      <c r="H249" s="1206"/>
      <c r="I249" s="1207"/>
      <c r="J249" s="24" t="s">
        <v>110</v>
      </c>
      <c r="K249" s="1210" t="s">
        <v>111</v>
      </c>
      <c r="L249" s="1206"/>
      <c r="M249" s="1206"/>
      <c r="N249" s="1207"/>
      <c r="O249" s="1206" t="s">
        <v>112</v>
      </c>
      <c r="P249" s="1206"/>
      <c r="Q249" s="1206"/>
      <c r="R249" s="1207"/>
      <c r="S249" s="24"/>
      <c r="T249" s="1210"/>
      <c r="U249" s="1206"/>
      <c r="V249" s="1206"/>
      <c r="W249" s="1207"/>
      <c r="X249" s="1206"/>
      <c r="Y249" s="1206"/>
      <c r="Z249" s="1206"/>
      <c r="AA249" s="1207"/>
    </row>
    <row r="250" spans="1:27" ht="21" x14ac:dyDescent="0.35">
      <c r="A250" s="37" t="s">
        <v>255</v>
      </c>
      <c r="B250" s="1213" t="str">
        <f>IF('Main Sheet'!F56=0,"",'Main Sheet'!F56)</f>
        <v>36X21X32 2DR2DWRS+1DUMMY</v>
      </c>
      <c r="C250" s="1214"/>
      <c r="D250" s="1214"/>
      <c r="E250" s="1215"/>
      <c r="F250" s="137" t="str">
        <f>IF('Main Sheet'!F56=0,"",'Main Sheet'!H56)</f>
        <v>MDF</v>
      </c>
      <c r="G250" s="141"/>
      <c r="H250" s="141"/>
      <c r="I250" s="142"/>
      <c r="J250" s="151" t="str">
        <f>IF('Main Sheet'!M56=0,"",'Main Sheet'!M58)</f>
        <v/>
      </c>
      <c r="K250" s="1213" t="str">
        <f>IF('Main Sheet'!M56=0,"",'Main Sheet'!M56)</f>
        <v/>
      </c>
      <c r="L250" s="1214"/>
      <c r="M250" s="1214"/>
      <c r="N250" s="1214"/>
      <c r="O250" s="1216" t="str">
        <f>IF('Main Sheet'!M56=0,"",'Main Sheet'!H56)</f>
        <v/>
      </c>
      <c r="P250" s="1217"/>
      <c r="Q250" s="1217"/>
      <c r="R250" s="1218"/>
      <c r="S250" s="151" t="s">
        <v>133</v>
      </c>
      <c r="T250" s="1213" t="str">
        <f>IF('Main Sheet'!J56=0,"",'Main Sheet'!J56)</f>
        <v/>
      </c>
      <c r="U250" s="1214"/>
      <c r="V250" s="1214"/>
      <c r="W250" s="1215"/>
      <c r="X250" s="1216" t="str">
        <f>IF('Main Sheet'!J56=0,"",'Main Sheet'!H56)</f>
        <v/>
      </c>
      <c r="Y250" s="1217"/>
      <c r="Z250" s="1217"/>
      <c r="AA250" s="1218"/>
    </row>
    <row r="251" spans="1:27" ht="18.75" customHeight="1" x14ac:dyDescent="0.3">
      <c r="A251" s="27"/>
      <c r="B251" s="1220" t="str">
        <f>VLOOKUP('Main Sheet'!E56,'VANITY INFO'!A3:B961,2,FALSE)</f>
        <v>OPAL-2 DR 2 DW RS                         1 DUMMY DW</v>
      </c>
      <c r="C251" s="1221"/>
      <c r="D251" s="1221"/>
      <c r="E251" s="1222"/>
      <c r="F251" s="152" t="str">
        <f>IF('Main Sheet'!F56=0,"",'Main Sheet'!G56)</f>
        <v>SIERRA RAISED</v>
      </c>
      <c r="G251" s="138"/>
      <c r="H251" s="146"/>
      <c r="I251" s="135"/>
      <c r="J251" s="47"/>
      <c r="K251" s="1220" t="str">
        <f>IF('Main Sheet'!M56=0,"",'Main Sheet'!M3)</f>
        <v/>
      </c>
      <c r="L251" s="1221"/>
      <c r="M251" s="1221"/>
      <c r="N251" s="1221"/>
      <c r="O251" s="1225" t="str">
        <f>IF('Main Sheet'!M56=0,"",'Main Sheet'!G56)</f>
        <v/>
      </c>
      <c r="P251" s="1226"/>
      <c r="Q251" s="1226"/>
      <c r="R251" s="1227"/>
      <c r="S251" s="47"/>
      <c r="T251" s="1220" t="str">
        <f>IF('Main Sheet'!J56=0,"",'Main Sheet'!J3)</f>
        <v/>
      </c>
      <c r="U251" s="1221"/>
      <c r="V251" s="1221"/>
      <c r="W251" s="1222"/>
      <c r="X251" s="1216" t="str">
        <f>IF('Main Sheet'!J56=0,"",'Main Sheet'!G56)</f>
        <v/>
      </c>
      <c r="Y251" s="1217"/>
      <c r="Z251" s="1217"/>
      <c r="AA251" s="1218"/>
    </row>
    <row r="252" spans="1:27" ht="18.75" customHeight="1" x14ac:dyDescent="0.3">
      <c r="A252" s="47"/>
      <c r="B252" s="1221"/>
      <c r="C252" s="1221"/>
      <c r="D252" s="1221"/>
      <c r="E252" s="1222"/>
      <c r="F252" s="152" t="str">
        <f>IF('Main Sheet'!F56=0,"",'Main Sheet'!I56)</f>
        <v>AHM 10 MATTE</v>
      </c>
      <c r="G252" s="138"/>
      <c r="H252" s="138"/>
      <c r="I252" s="139"/>
      <c r="J252" s="47"/>
      <c r="K252" s="1220"/>
      <c r="L252" s="1221"/>
      <c r="M252" s="1221"/>
      <c r="N252" s="1221"/>
      <c r="O252" s="1225" t="str">
        <f>IF('Main Sheet'!M56=0,"",'Main Sheet'!I56)</f>
        <v/>
      </c>
      <c r="P252" s="1226"/>
      <c r="Q252" s="1226"/>
      <c r="R252" s="1227"/>
      <c r="S252" s="47"/>
      <c r="T252" s="1220"/>
      <c r="U252" s="1221"/>
      <c r="V252" s="1221"/>
      <c r="W252" s="1222"/>
      <c r="X252" s="1216" t="str">
        <f>IF('Main Sheet'!J56=0,"",'Main Sheet'!I56)</f>
        <v/>
      </c>
      <c r="Y252" s="1217"/>
      <c r="Z252" s="1217"/>
      <c r="AA252" s="1218"/>
    </row>
    <row r="253" spans="1:27" ht="18.75" customHeight="1" x14ac:dyDescent="0.3">
      <c r="A253" s="47"/>
      <c r="B253" s="1221"/>
      <c r="C253" s="1221"/>
      <c r="D253" s="1221"/>
      <c r="E253" s="1222"/>
      <c r="F253" s="694" t="str">
        <f>IF('Main Sheet'!F56=0,"",'Main Sheet'!L56)</f>
        <v>DR-CH</v>
      </c>
      <c r="G253" s="138" t="str">
        <f>IF('Main Sheet'!L57=0,"",'Main Sheet'!L57)</f>
        <v>DW-CH</v>
      </c>
      <c r="H253" s="138"/>
      <c r="I253" s="139"/>
      <c r="J253" s="47"/>
      <c r="K253" s="60"/>
      <c r="L253" s="60"/>
      <c r="M253" s="60"/>
      <c r="N253" s="60"/>
      <c r="O253" s="163"/>
      <c r="P253" s="62"/>
      <c r="Q253" s="62"/>
      <c r="R253" s="63"/>
      <c r="S253" s="47"/>
      <c r="T253" s="1220" t="e">
        <f>VLOOKUP('Main Sheet'!J58,'VANITY INFO'!R1:S460,2,FALSE)</f>
        <v>#N/A</v>
      </c>
      <c r="U253" s="1221"/>
      <c r="V253" s="1221"/>
      <c r="W253" s="1222"/>
      <c r="X253" s="62"/>
      <c r="Y253" s="62"/>
      <c r="Z253" s="62"/>
      <c r="AA253" s="63"/>
    </row>
    <row r="254" spans="1:27" ht="18.75" customHeight="1" x14ac:dyDescent="0.3">
      <c r="A254" s="38" t="str">
        <f>IF('Main Sheet'!K58=0,"",'Main Sheet'!K58)</f>
        <v/>
      </c>
      <c r="B254" s="1240">
        <f>IF('Main Sheet'!F56=0,"",'Main Sheet'!K56)</f>
        <v>0</v>
      </c>
      <c r="C254" s="1240"/>
      <c r="D254" s="1240"/>
      <c r="E254" s="1241"/>
      <c r="F254" s="152" t="str">
        <f>IF('Main Sheet'!F56=0,"",'Main Sheet'!K3)</f>
        <v>FILLER</v>
      </c>
      <c r="G254" s="62"/>
      <c r="H254" s="62"/>
      <c r="I254" s="63"/>
      <c r="J254" s="38"/>
      <c r="K254" s="1242"/>
      <c r="L254" s="1242"/>
      <c r="M254" s="1242"/>
      <c r="N254" s="1242"/>
      <c r="O254" s="1278"/>
      <c r="P254" s="1236"/>
      <c r="Q254" s="1236"/>
      <c r="R254" s="1237"/>
      <c r="S254" s="38"/>
      <c r="T254" s="1220"/>
      <c r="U254" s="1221"/>
      <c r="V254" s="1221"/>
      <c r="W254" s="1222"/>
      <c r="X254" s="1278"/>
      <c r="Y254" s="1236"/>
      <c r="Z254" s="1236"/>
      <c r="AA254" s="1237"/>
    </row>
    <row r="255" spans="1:27" ht="18.75" x14ac:dyDescent="0.3">
      <c r="A255" s="35"/>
      <c r="B255" s="26" t="str">
        <f>IF('Main Sheet'!N56=0,"",'Main Sheet'!N56)</f>
        <v/>
      </c>
      <c r="C255" s="26"/>
      <c r="D255" s="26"/>
      <c r="E255" s="34"/>
      <c r="F255" s="138"/>
      <c r="G255" s="26"/>
      <c r="H255" s="26"/>
      <c r="I255" s="34"/>
      <c r="J255" s="35"/>
      <c r="K255" s="26"/>
      <c r="L255" s="26"/>
      <c r="M255" s="26"/>
      <c r="N255" s="147"/>
      <c r="O255" s="149"/>
      <c r="P255" s="147"/>
      <c r="Q255" s="147"/>
      <c r="R255" s="34"/>
      <c r="S255" s="35"/>
      <c r="T255" s="26"/>
      <c r="U255" s="26"/>
      <c r="V255" s="26"/>
      <c r="W255" s="34"/>
      <c r="X255" s="26"/>
      <c r="Y255" s="26"/>
      <c r="Z255" s="26"/>
      <c r="AA255" s="34"/>
    </row>
    <row r="256" spans="1:27" ht="18.75" x14ac:dyDescent="0.3">
      <c r="A256" s="36"/>
      <c r="B256" s="33"/>
      <c r="C256" s="31"/>
      <c r="D256" s="31"/>
      <c r="E256" s="32"/>
      <c r="F256" s="156"/>
      <c r="G256" s="31"/>
      <c r="H256" s="31"/>
      <c r="I256" s="32"/>
      <c r="J256" s="36"/>
      <c r="K256" s="33"/>
      <c r="L256" s="31"/>
      <c r="M256" s="31"/>
      <c r="N256" s="31"/>
      <c r="O256" s="33"/>
      <c r="P256" s="31"/>
      <c r="Q256" s="31"/>
      <c r="R256" s="32"/>
      <c r="S256" s="36"/>
      <c r="T256" s="33"/>
      <c r="U256" s="31"/>
      <c r="V256" s="31"/>
      <c r="W256" s="32"/>
      <c r="X256" s="31"/>
      <c r="Y256" s="31"/>
      <c r="Z256" s="31"/>
      <c r="AA256" s="32"/>
    </row>
  </sheetData>
  <mergeCells count="852">
    <mergeCell ref="Y4:AA6"/>
    <mergeCell ref="Y21:AA23"/>
    <mergeCell ref="Y36:AA38"/>
    <mergeCell ref="Y53:AA55"/>
    <mergeCell ref="K254:N254"/>
    <mergeCell ref="O254:R254"/>
    <mergeCell ref="K27:N28"/>
    <mergeCell ref="K42:N43"/>
    <mergeCell ref="K59:N60"/>
    <mergeCell ref="K74:N75"/>
    <mergeCell ref="K91:N92"/>
    <mergeCell ref="K106:N107"/>
    <mergeCell ref="K123:N124"/>
    <mergeCell ref="J247:N247"/>
    <mergeCell ref="J248:R248"/>
    <mergeCell ref="K249:N249"/>
    <mergeCell ref="O249:R249"/>
    <mergeCell ref="K250:N250"/>
    <mergeCell ref="O250:R250"/>
    <mergeCell ref="O251:R251"/>
    <mergeCell ref="O252:R252"/>
    <mergeCell ref="K237:N237"/>
    <mergeCell ref="O237:R237"/>
    <mergeCell ref="J242:L245"/>
    <mergeCell ref="M242:O244"/>
    <mergeCell ref="Q242:R242"/>
    <mergeCell ref="Q243:R243"/>
    <mergeCell ref="Q244:R244"/>
    <mergeCell ref="M245:O245"/>
    <mergeCell ref="J230:N230"/>
    <mergeCell ref="J231:R231"/>
    <mergeCell ref="K232:N232"/>
    <mergeCell ref="O232:R232"/>
    <mergeCell ref="K233:N233"/>
    <mergeCell ref="O233:R233"/>
    <mergeCell ref="O234:R234"/>
    <mergeCell ref="O235:R235"/>
    <mergeCell ref="O236:R236"/>
    <mergeCell ref="K234:N235"/>
    <mergeCell ref="P228:R230"/>
    <mergeCell ref="P245:R247"/>
    <mergeCell ref="K222:N222"/>
    <mergeCell ref="O222:R222"/>
    <mergeCell ref="J225:L228"/>
    <mergeCell ref="M225:O227"/>
    <mergeCell ref="Q225:R225"/>
    <mergeCell ref="Q226:R226"/>
    <mergeCell ref="Q227:R227"/>
    <mergeCell ref="M228:O228"/>
    <mergeCell ref="J215:N215"/>
    <mergeCell ref="J216:R216"/>
    <mergeCell ref="K217:N217"/>
    <mergeCell ref="O217:R217"/>
    <mergeCell ref="K218:N218"/>
    <mergeCell ref="O218:R218"/>
    <mergeCell ref="O219:R219"/>
    <mergeCell ref="O220:R220"/>
    <mergeCell ref="K219:N220"/>
    <mergeCell ref="P213:R215"/>
    <mergeCell ref="O204:R204"/>
    <mergeCell ref="K202:N203"/>
    <mergeCell ref="K205:N205"/>
    <mergeCell ref="O205:R205"/>
    <mergeCell ref="J210:L213"/>
    <mergeCell ref="M210:O212"/>
    <mergeCell ref="Q210:R210"/>
    <mergeCell ref="Q211:R211"/>
    <mergeCell ref="Q212:R212"/>
    <mergeCell ref="M213:O213"/>
    <mergeCell ref="J198:N198"/>
    <mergeCell ref="J199:R199"/>
    <mergeCell ref="K200:N200"/>
    <mergeCell ref="O200:R200"/>
    <mergeCell ref="K201:N201"/>
    <mergeCell ref="O201:R201"/>
    <mergeCell ref="O202:R202"/>
    <mergeCell ref="O203:R203"/>
    <mergeCell ref="P196:R198"/>
    <mergeCell ref="K190:N190"/>
    <mergeCell ref="O190:R190"/>
    <mergeCell ref="J193:L196"/>
    <mergeCell ref="M193:O195"/>
    <mergeCell ref="Q193:R193"/>
    <mergeCell ref="Q194:R194"/>
    <mergeCell ref="Q195:R195"/>
    <mergeCell ref="M196:O196"/>
    <mergeCell ref="J183:N183"/>
    <mergeCell ref="J184:R184"/>
    <mergeCell ref="K185:N185"/>
    <mergeCell ref="O185:R185"/>
    <mergeCell ref="K186:N186"/>
    <mergeCell ref="O186:R186"/>
    <mergeCell ref="O187:R187"/>
    <mergeCell ref="O188:R188"/>
    <mergeCell ref="K187:N188"/>
    <mergeCell ref="P181:R183"/>
    <mergeCell ref="O172:R172"/>
    <mergeCell ref="K170:N171"/>
    <mergeCell ref="K173:N173"/>
    <mergeCell ref="O173:R173"/>
    <mergeCell ref="J178:L181"/>
    <mergeCell ref="M178:O180"/>
    <mergeCell ref="Q178:R178"/>
    <mergeCell ref="Q179:R179"/>
    <mergeCell ref="Q180:R180"/>
    <mergeCell ref="M181:O181"/>
    <mergeCell ref="J166:N166"/>
    <mergeCell ref="J167:R167"/>
    <mergeCell ref="K168:N168"/>
    <mergeCell ref="O168:R168"/>
    <mergeCell ref="K169:N169"/>
    <mergeCell ref="O169:R169"/>
    <mergeCell ref="O170:R170"/>
    <mergeCell ref="O171:R171"/>
    <mergeCell ref="P164:R166"/>
    <mergeCell ref="K158:N158"/>
    <mergeCell ref="O158:R158"/>
    <mergeCell ref="J161:L164"/>
    <mergeCell ref="M161:O163"/>
    <mergeCell ref="Q161:R161"/>
    <mergeCell ref="Q162:R162"/>
    <mergeCell ref="Q163:R163"/>
    <mergeCell ref="M164:O164"/>
    <mergeCell ref="J151:N151"/>
    <mergeCell ref="J152:R152"/>
    <mergeCell ref="K153:N153"/>
    <mergeCell ref="O153:R153"/>
    <mergeCell ref="K154:N154"/>
    <mergeCell ref="O154:R154"/>
    <mergeCell ref="K155:N156"/>
    <mergeCell ref="O155:R155"/>
    <mergeCell ref="O156:R156"/>
    <mergeCell ref="P149:R151"/>
    <mergeCell ref="K141:N141"/>
    <mergeCell ref="O141:R141"/>
    <mergeCell ref="J146:L149"/>
    <mergeCell ref="M146:O148"/>
    <mergeCell ref="Q146:R146"/>
    <mergeCell ref="Q147:R147"/>
    <mergeCell ref="Q148:R148"/>
    <mergeCell ref="M149:O149"/>
    <mergeCell ref="J135:R135"/>
    <mergeCell ref="K136:N136"/>
    <mergeCell ref="O136:R136"/>
    <mergeCell ref="K137:N137"/>
    <mergeCell ref="O137:R137"/>
    <mergeCell ref="K138:N139"/>
    <mergeCell ref="O138:R138"/>
    <mergeCell ref="O139:R139"/>
    <mergeCell ref="O140:R140"/>
    <mergeCell ref="O126:R126"/>
    <mergeCell ref="J129:L132"/>
    <mergeCell ref="M129:O131"/>
    <mergeCell ref="Q129:R129"/>
    <mergeCell ref="Q130:R130"/>
    <mergeCell ref="Q131:R131"/>
    <mergeCell ref="M132:O132"/>
    <mergeCell ref="J134:N134"/>
    <mergeCell ref="P132:R134"/>
    <mergeCell ref="O124:R124"/>
    <mergeCell ref="K109:N109"/>
    <mergeCell ref="O109:R109"/>
    <mergeCell ref="J114:L117"/>
    <mergeCell ref="M114:O116"/>
    <mergeCell ref="Q114:R114"/>
    <mergeCell ref="Q115:R115"/>
    <mergeCell ref="Q116:R116"/>
    <mergeCell ref="M117:O117"/>
    <mergeCell ref="J119:N119"/>
    <mergeCell ref="J120:R120"/>
    <mergeCell ref="K121:N121"/>
    <mergeCell ref="O121:R121"/>
    <mergeCell ref="K122:N122"/>
    <mergeCell ref="O122:R122"/>
    <mergeCell ref="O123:R123"/>
    <mergeCell ref="P117:R119"/>
    <mergeCell ref="O107:R107"/>
    <mergeCell ref="O108:R108"/>
    <mergeCell ref="K94:N94"/>
    <mergeCell ref="O94:R94"/>
    <mergeCell ref="J97:L100"/>
    <mergeCell ref="M97:O99"/>
    <mergeCell ref="Q97:R97"/>
    <mergeCell ref="Q98:R98"/>
    <mergeCell ref="Q99:R99"/>
    <mergeCell ref="M100:O100"/>
    <mergeCell ref="J102:N102"/>
    <mergeCell ref="J103:R103"/>
    <mergeCell ref="K104:N104"/>
    <mergeCell ref="O104:R104"/>
    <mergeCell ref="K105:N105"/>
    <mergeCell ref="O105:R105"/>
    <mergeCell ref="O106:R106"/>
    <mergeCell ref="P100:R102"/>
    <mergeCell ref="O92:R92"/>
    <mergeCell ref="K77:N77"/>
    <mergeCell ref="O77:R77"/>
    <mergeCell ref="J82:L85"/>
    <mergeCell ref="M82:O84"/>
    <mergeCell ref="Q82:R82"/>
    <mergeCell ref="Q83:R83"/>
    <mergeCell ref="Q84:R84"/>
    <mergeCell ref="M85:O85"/>
    <mergeCell ref="J87:N87"/>
    <mergeCell ref="J88:R88"/>
    <mergeCell ref="K89:N89"/>
    <mergeCell ref="O89:R89"/>
    <mergeCell ref="K90:N90"/>
    <mergeCell ref="O90:R90"/>
    <mergeCell ref="O91:R91"/>
    <mergeCell ref="P85:R87"/>
    <mergeCell ref="O75:R75"/>
    <mergeCell ref="O76:R76"/>
    <mergeCell ref="K62:N62"/>
    <mergeCell ref="O62:R62"/>
    <mergeCell ref="J65:L68"/>
    <mergeCell ref="M65:O67"/>
    <mergeCell ref="Q65:R65"/>
    <mergeCell ref="Q66:R66"/>
    <mergeCell ref="Q67:R67"/>
    <mergeCell ref="M68:O68"/>
    <mergeCell ref="J70:N70"/>
    <mergeCell ref="J71:R71"/>
    <mergeCell ref="K72:N72"/>
    <mergeCell ref="O72:R72"/>
    <mergeCell ref="K73:N73"/>
    <mergeCell ref="O73:R73"/>
    <mergeCell ref="O74:R74"/>
    <mergeCell ref="P68:R70"/>
    <mergeCell ref="O60:R60"/>
    <mergeCell ref="K45:N45"/>
    <mergeCell ref="O45:R45"/>
    <mergeCell ref="J50:L53"/>
    <mergeCell ref="M50:O52"/>
    <mergeCell ref="Q50:R50"/>
    <mergeCell ref="Q51:R51"/>
    <mergeCell ref="Q52:R52"/>
    <mergeCell ref="M53:O53"/>
    <mergeCell ref="J55:N55"/>
    <mergeCell ref="J56:R56"/>
    <mergeCell ref="K57:N57"/>
    <mergeCell ref="O57:R57"/>
    <mergeCell ref="K58:N58"/>
    <mergeCell ref="O58:R58"/>
    <mergeCell ref="O59:R59"/>
    <mergeCell ref="P53:R55"/>
    <mergeCell ref="O43:R43"/>
    <mergeCell ref="O44:R44"/>
    <mergeCell ref="K30:N30"/>
    <mergeCell ref="O30:R30"/>
    <mergeCell ref="J33:L36"/>
    <mergeCell ref="M33:O35"/>
    <mergeCell ref="Q33:R33"/>
    <mergeCell ref="Q34:R34"/>
    <mergeCell ref="Q35:R35"/>
    <mergeCell ref="M36:O36"/>
    <mergeCell ref="J38:N38"/>
    <mergeCell ref="J39:R39"/>
    <mergeCell ref="K40:N40"/>
    <mergeCell ref="O40:R40"/>
    <mergeCell ref="K41:N41"/>
    <mergeCell ref="O41:R41"/>
    <mergeCell ref="O42:R42"/>
    <mergeCell ref="P36:R38"/>
    <mergeCell ref="O28:R28"/>
    <mergeCell ref="K13:N13"/>
    <mergeCell ref="O13:R13"/>
    <mergeCell ref="J18:L21"/>
    <mergeCell ref="M18:O20"/>
    <mergeCell ref="Q18:R18"/>
    <mergeCell ref="Q19:R19"/>
    <mergeCell ref="Q20:R20"/>
    <mergeCell ref="M21:O21"/>
    <mergeCell ref="J23:N23"/>
    <mergeCell ref="J24:R24"/>
    <mergeCell ref="K25:N25"/>
    <mergeCell ref="O25:R25"/>
    <mergeCell ref="K26:N26"/>
    <mergeCell ref="O26:R26"/>
    <mergeCell ref="O27:R27"/>
    <mergeCell ref="P21:R23"/>
    <mergeCell ref="O9:R9"/>
    <mergeCell ref="O10:R10"/>
    <mergeCell ref="O11:R11"/>
    <mergeCell ref="O12:R12"/>
    <mergeCell ref="J1:L4"/>
    <mergeCell ref="M1:O3"/>
    <mergeCell ref="Q1:R1"/>
    <mergeCell ref="Q2:R2"/>
    <mergeCell ref="Q3:R3"/>
    <mergeCell ref="M4:O4"/>
    <mergeCell ref="J6:N6"/>
    <mergeCell ref="P4:R6"/>
    <mergeCell ref="J7:R7"/>
    <mergeCell ref="F121:I121"/>
    <mergeCell ref="B123:E125"/>
    <mergeCell ref="G117:I119"/>
    <mergeCell ref="K8:N8"/>
    <mergeCell ref="K126:N126"/>
    <mergeCell ref="B105:E105"/>
    <mergeCell ref="B106:E108"/>
    <mergeCell ref="A102:E102"/>
    <mergeCell ref="A103:I103"/>
    <mergeCell ref="B104:E104"/>
    <mergeCell ref="F104:I104"/>
    <mergeCell ref="B109:E109"/>
    <mergeCell ref="A114:C117"/>
    <mergeCell ref="D114:F116"/>
    <mergeCell ref="H114:I114"/>
    <mergeCell ref="H115:I115"/>
    <mergeCell ref="H116:I116"/>
    <mergeCell ref="D117:F117"/>
    <mergeCell ref="A88:I88"/>
    <mergeCell ref="K9:N9"/>
    <mergeCell ref="A70:E70"/>
    <mergeCell ref="H66:I66"/>
    <mergeCell ref="H67:I67"/>
    <mergeCell ref="D68:F68"/>
    <mergeCell ref="A65:C68"/>
    <mergeCell ref="D65:F67"/>
    <mergeCell ref="B58:E58"/>
    <mergeCell ref="B62:E62"/>
    <mergeCell ref="G68:I70"/>
    <mergeCell ref="H65:I65"/>
    <mergeCell ref="A23:E23"/>
    <mergeCell ref="B26:E26"/>
    <mergeCell ref="A24:I24"/>
    <mergeCell ref="F25:I25"/>
    <mergeCell ref="B25:E25"/>
    <mergeCell ref="B59:E61"/>
    <mergeCell ref="A56:I56"/>
    <mergeCell ref="B57:E57"/>
    <mergeCell ref="F57:I57"/>
    <mergeCell ref="G21:I23"/>
    <mergeCell ref="D50:F52"/>
    <mergeCell ref="H50:I50"/>
    <mergeCell ref="H51:I51"/>
    <mergeCell ref="H52:I52"/>
    <mergeCell ref="D53:F53"/>
    <mergeCell ref="B45:E45"/>
    <mergeCell ref="B42:E44"/>
    <mergeCell ref="A50:C53"/>
    <mergeCell ref="G53:I55"/>
    <mergeCell ref="A55:E55"/>
    <mergeCell ref="A1:C4"/>
    <mergeCell ref="A7:I7"/>
    <mergeCell ref="A6:E6"/>
    <mergeCell ref="H2:I2"/>
    <mergeCell ref="H3:I3"/>
    <mergeCell ref="D1:F3"/>
    <mergeCell ref="D4:F4"/>
    <mergeCell ref="H1:I1"/>
    <mergeCell ref="G4:I6"/>
    <mergeCell ref="B10:E12"/>
    <mergeCell ref="B9:E9"/>
    <mergeCell ref="B27:E29"/>
    <mergeCell ref="H10:I10"/>
    <mergeCell ref="A39:I39"/>
    <mergeCell ref="B40:E40"/>
    <mergeCell ref="F40:I40"/>
    <mergeCell ref="B41:E41"/>
    <mergeCell ref="H35:I35"/>
    <mergeCell ref="B30:E30"/>
    <mergeCell ref="G36:I38"/>
    <mergeCell ref="D36:F36"/>
    <mergeCell ref="A38:E38"/>
    <mergeCell ref="A33:C36"/>
    <mergeCell ref="D33:F35"/>
    <mergeCell ref="H33:I33"/>
    <mergeCell ref="H34:I34"/>
    <mergeCell ref="B13:E13"/>
    <mergeCell ref="A18:C21"/>
    <mergeCell ref="D18:F20"/>
    <mergeCell ref="H18:I18"/>
    <mergeCell ref="H19:I19"/>
    <mergeCell ref="H20:I20"/>
    <mergeCell ref="D21:F21"/>
    <mergeCell ref="A134:E134"/>
    <mergeCell ref="A129:C132"/>
    <mergeCell ref="D129:F131"/>
    <mergeCell ref="H129:I129"/>
    <mergeCell ref="H130:I130"/>
    <mergeCell ref="H131:I131"/>
    <mergeCell ref="D132:F132"/>
    <mergeCell ref="G132:I134"/>
    <mergeCell ref="B89:E89"/>
    <mergeCell ref="F89:I89"/>
    <mergeCell ref="B91:E93"/>
    <mergeCell ref="B94:E94"/>
    <mergeCell ref="A97:C100"/>
    <mergeCell ref="D97:F99"/>
    <mergeCell ref="H97:I97"/>
    <mergeCell ref="H98:I98"/>
    <mergeCell ref="H99:I99"/>
    <mergeCell ref="D100:F100"/>
    <mergeCell ref="G100:I102"/>
    <mergeCell ref="B126:E126"/>
    <mergeCell ref="B122:E122"/>
    <mergeCell ref="A119:E119"/>
    <mergeCell ref="A120:I120"/>
    <mergeCell ref="B121:E121"/>
    <mergeCell ref="B141:E141"/>
    <mergeCell ref="A146:C149"/>
    <mergeCell ref="D146:F148"/>
    <mergeCell ref="H146:I146"/>
    <mergeCell ref="H147:I147"/>
    <mergeCell ref="H148:I148"/>
    <mergeCell ref="D149:F149"/>
    <mergeCell ref="A135:I135"/>
    <mergeCell ref="B136:E136"/>
    <mergeCell ref="F136:I136"/>
    <mergeCell ref="B137:E137"/>
    <mergeCell ref="B138:E140"/>
    <mergeCell ref="B90:E90"/>
    <mergeCell ref="A71:I71"/>
    <mergeCell ref="B72:E72"/>
    <mergeCell ref="F72:I72"/>
    <mergeCell ref="B78:E78"/>
    <mergeCell ref="B77:E77"/>
    <mergeCell ref="A82:C85"/>
    <mergeCell ref="D82:F84"/>
    <mergeCell ref="H82:I82"/>
    <mergeCell ref="H83:I83"/>
    <mergeCell ref="H84:I84"/>
    <mergeCell ref="D85:F85"/>
    <mergeCell ref="B73:E73"/>
    <mergeCell ref="B74:E76"/>
    <mergeCell ref="G85:I87"/>
    <mergeCell ref="A87:E87"/>
    <mergeCell ref="B158:E158"/>
    <mergeCell ref="A161:C164"/>
    <mergeCell ref="D161:F163"/>
    <mergeCell ref="H161:I161"/>
    <mergeCell ref="H162:I162"/>
    <mergeCell ref="H163:I163"/>
    <mergeCell ref="D164:F164"/>
    <mergeCell ref="A151:E151"/>
    <mergeCell ref="A152:I152"/>
    <mergeCell ref="B153:E153"/>
    <mergeCell ref="F153:I153"/>
    <mergeCell ref="B154:E154"/>
    <mergeCell ref="B155:E157"/>
    <mergeCell ref="B173:E173"/>
    <mergeCell ref="A178:C181"/>
    <mergeCell ref="D178:F180"/>
    <mergeCell ref="H178:I178"/>
    <mergeCell ref="H179:I179"/>
    <mergeCell ref="H180:I180"/>
    <mergeCell ref="D181:F181"/>
    <mergeCell ref="A166:E166"/>
    <mergeCell ref="A167:I167"/>
    <mergeCell ref="B168:E168"/>
    <mergeCell ref="F168:I168"/>
    <mergeCell ref="B169:E169"/>
    <mergeCell ref="B170:E172"/>
    <mergeCell ref="B190:E190"/>
    <mergeCell ref="A193:C196"/>
    <mergeCell ref="D193:F195"/>
    <mergeCell ref="H193:I193"/>
    <mergeCell ref="H194:I194"/>
    <mergeCell ref="H195:I195"/>
    <mergeCell ref="D196:F196"/>
    <mergeCell ref="A183:E183"/>
    <mergeCell ref="A184:I184"/>
    <mergeCell ref="B185:E185"/>
    <mergeCell ref="F185:I185"/>
    <mergeCell ref="B186:E186"/>
    <mergeCell ref="B187:E189"/>
    <mergeCell ref="B205:E205"/>
    <mergeCell ref="B206:E206"/>
    <mergeCell ref="A210:C213"/>
    <mergeCell ref="D210:F212"/>
    <mergeCell ref="H210:I210"/>
    <mergeCell ref="H211:I211"/>
    <mergeCell ref="H212:I212"/>
    <mergeCell ref="D213:F213"/>
    <mergeCell ref="A198:E198"/>
    <mergeCell ref="A199:I199"/>
    <mergeCell ref="B200:E200"/>
    <mergeCell ref="F200:I200"/>
    <mergeCell ref="B201:E201"/>
    <mergeCell ref="B202:E204"/>
    <mergeCell ref="H225:I225"/>
    <mergeCell ref="H226:I226"/>
    <mergeCell ref="H227:I227"/>
    <mergeCell ref="D228:F228"/>
    <mergeCell ref="G228:I230"/>
    <mergeCell ref="A215:E215"/>
    <mergeCell ref="A216:I216"/>
    <mergeCell ref="B217:E217"/>
    <mergeCell ref="F217:I217"/>
    <mergeCell ref="B218:E218"/>
    <mergeCell ref="B219:E221"/>
    <mergeCell ref="A230:E230"/>
    <mergeCell ref="B254:E254"/>
    <mergeCell ref="A247:E247"/>
    <mergeCell ref="A248:I248"/>
    <mergeCell ref="B249:E249"/>
    <mergeCell ref="F249:I249"/>
    <mergeCell ref="B250:E250"/>
    <mergeCell ref="B251:E253"/>
    <mergeCell ref="B237:E237"/>
    <mergeCell ref="A242:C245"/>
    <mergeCell ref="D242:F244"/>
    <mergeCell ref="H242:I242"/>
    <mergeCell ref="H243:I243"/>
    <mergeCell ref="H244:I244"/>
    <mergeCell ref="D245:F245"/>
    <mergeCell ref="G245:I247"/>
    <mergeCell ref="A231:I231"/>
    <mergeCell ref="B232:E232"/>
    <mergeCell ref="F232:I232"/>
    <mergeCell ref="B233:E233"/>
    <mergeCell ref="B234:E236"/>
    <mergeCell ref="B222:E222"/>
    <mergeCell ref="A225:C228"/>
    <mergeCell ref="D225:F227"/>
    <mergeCell ref="S38:W38"/>
    <mergeCell ref="S71:AA71"/>
    <mergeCell ref="T72:W72"/>
    <mergeCell ref="X72:AA72"/>
    <mergeCell ref="T73:W73"/>
    <mergeCell ref="X73:AA73"/>
    <mergeCell ref="T74:W75"/>
    <mergeCell ref="X74:AA74"/>
    <mergeCell ref="X75:AA75"/>
    <mergeCell ref="X76:AA76"/>
    <mergeCell ref="X77:AA77"/>
    <mergeCell ref="S82:U85"/>
    <mergeCell ref="V82:X84"/>
    <mergeCell ref="Z82:AA82"/>
    <mergeCell ref="Z83:AA83"/>
    <mergeCell ref="Z84:AA84"/>
    <mergeCell ref="K251:N252"/>
    <mergeCell ref="S1:U4"/>
    <mergeCell ref="V1:X3"/>
    <mergeCell ref="Z1:AA1"/>
    <mergeCell ref="Z2:AA2"/>
    <mergeCell ref="Z3:AA3"/>
    <mergeCell ref="V4:X4"/>
    <mergeCell ref="S6:W6"/>
    <mergeCell ref="S7:AA7"/>
    <mergeCell ref="T8:W8"/>
    <mergeCell ref="X8:AA8"/>
    <mergeCell ref="T9:W9"/>
    <mergeCell ref="X9:AA9"/>
    <mergeCell ref="T12:W13"/>
    <mergeCell ref="X10:AA10"/>
    <mergeCell ref="X26:AA26"/>
    <mergeCell ref="T26:W26"/>
    <mergeCell ref="T25:W25"/>
    <mergeCell ref="X25:AA25"/>
    <mergeCell ref="X11:AA11"/>
    <mergeCell ref="X12:AA12"/>
    <mergeCell ref="X13:AA13"/>
    <mergeCell ref="Z18:AA18"/>
    <mergeCell ref="O8:R8"/>
    <mergeCell ref="Z19:AA19"/>
    <mergeCell ref="Z20:AA20"/>
    <mergeCell ref="V21:X21"/>
    <mergeCell ref="S23:W23"/>
    <mergeCell ref="S24:AA24"/>
    <mergeCell ref="Z35:AA35"/>
    <mergeCell ref="Z34:AA34"/>
    <mergeCell ref="Z33:AA33"/>
    <mergeCell ref="V33:X35"/>
    <mergeCell ref="S33:U36"/>
    <mergeCell ref="X28:AA28"/>
    <mergeCell ref="X27:AA27"/>
    <mergeCell ref="T27:W28"/>
    <mergeCell ref="S18:U21"/>
    <mergeCell ref="V18:X20"/>
    <mergeCell ref="V36:X36"/>
    <mergeCell ref="Z51:AA51"/>
    <mergeCell ref="Z52:AA52"/>
    <mergeCell ref="V53:X53"/>
    <mergeCell ref="T41:W41"/>
    <mergeCell ref="X41:AA41"/>
    <mergeCell ref="T42:W43"/>
    <mergeCell ref="X42:AA42"/>
    <mergeCell ref="X43:AA43"/>
    <mergeCell ref="X44:AA44"/>
    <mergeCell ref="X40:AA40"/>
    <mergeCell ref="T40:W40"/>
    <mergeCell ref="S39:AA39"/>
    <mergeCell ref="X62:AA62"/>
    <mergeCell ref="V65:X67"/>
    <mergeCell ref="Z65:AA65"/>
    <mergeCell ref="Z66:AA66"/>
    <mergeCell ref="Z67:AA67"/>
    <mergeCell ref="V68:X68"/>
    <mergeCell ref="S55:W55"/>
    <mergeCell ref="S56:AA56"/>
    <mergeCell ref="T57:W57"/>
    <mergeCell ref="X57:AA57"/>
    <mergeCell ref="T58:W58"/>
    <mergeCell ref="X58:AA58"/>
    <mergeCell ref="T59:W60"/>
    <mergeCell ref="X59:AA59"/>
    <mergeCell ref="X60:AA60"/>
    <mergeCell ref="Y68:AA70"/>
    <mergeCell ref="S70:W70"/>
    <mergeCell ref="X45:AA45"/>
    <mergeCell ref="S50:U53"/>
    <mergeCell ref="V50:X52"/>
    <mergeCell ref="Z50:AA50"/>
    <mergeCell ref="V85:X85"/>
    <mergeCell ref="T76:W77"/>
    <mergeCell ref="Y85:AA87"/>
    <mergeCell ref="X94:AA94"/>
    <mergeCell ref="S97:U100"/>
    <mergeCell ref="V97:X99"/>
    <mergeCell ref="Z97:AA97"/>
    <mergeCell ref="Z98:AA98"/>
    <mergeCell ref="Z99:AA99"/>
    <mergeCell ref="V100:X100"/>
    <mergeCell ref="S87:W87"/>
    <mergeCell ref="S88:AA88"/>
    <mergeCell ref="T89:W89"/>
    <mergeCell ref="X89:AA89"/>
    <mergeCell ref="T90:W90"/>
    <mergeCell ref="X90:AA90"/>
    <mergeCell ref="T91:W92"/>
    <mergeCell ref="X91:AA91"/>
    <mergeCell ref="X92:AA92"/>
    <mergeCell ref="T93:W94"/>
    <mergeCell ref="Y100:AA102"/>
    <mergeCell ref="S102:W102"/>
    <mergeCell ref="S103:AA103"/>
    <mergeCell ref="T104:W104"/>
    <mergeCell ref="X104:AA104"/>
    <mergeCell ref="T105:W105"/>
    <mergeCell ref="X105:AA105"/>
    <mergeCell ref="T106:W107"/>
    <mergeCell ref="X106:AA106"/>
    <mergeCell ref="X107:AA107"/>
    <mergeCell ref="X108:AA108"/>
    <mergeCell ref="X109:AA109"/>
    <mergeCell ref="S114:U117"/>
    <mergeCell ref="V114:X116"/>
    <mergeCell ref="Z114:AA114"/>
    <mergeCell ref="Z115:AA115"/>
    <mergeCell ref="Z116:AA116"/>
    <mergeCell ref="V117:X117"/>
    <mergeCell ref="T108:W109"/>
    <mergeCell ref="Y117:AA119"/>
    <mergeCell ref="S119:W119"/>
    <mergeCell ref="S120:AA120"/>
    <mergeCell ref="T121:W121"/>
    <mergeCell ref="X121:AA121"/>
    <mergeCell ref="T122:W122"/>
    <mergeCell ref="X122:AA122"/>
    <mergeCell ref="T123:W124"/>
    <mergeCell ref="X123:AA123"/>
    <mergeCell ref="X124:AA124"/>
    <mergeCell ref="X126:AA126"/>
    <mergeCell ref="S129:U132"/>
    <mergeCell ref="V129:X131"/>
    <mergeCell ref="Z129:AA129"/>
    <mergeCell ref="Z130:AA130"/>
    <mergeCell ref="Z131:AA131"/>
    <mergeCell ref="V132:X132"/>
    <mergeCell ref="T125:W126"/>
    <mergeCell ref="Y132:AA134"/>
    <mergeCell ref="S134:W134"/>
    <mergeCell ref="S135:AA135"/>
    <mergeCell ref="T136:W136"/>
    <mergeCell ref="X136:AA136"/>
    <mergeCell ref="T137:W137"/>
    <mergeCell ref="X137:AA137"/>
    <mergeCell ref="T138:W139"/>
    <mergeCell ref="X138:AA138"/>
    <mergeCell ref="X139:AA139"/>
    <mergeCell ref="X140:AA140"/>
    <mergeCell ref="X141:AA141"/>
    <mergeCell ref="S146:U149"/>
    <mergeCell ref="V146:X148"/>
    <mergeCell ref="Z146:AA146"/>
    <mergeCell ref="Z147:AA147"/>
    <mergeCell ref="Z148:AA148"/>
    <mergeCell ref="V149:X149"/>
    <mergeCell ref="T140:W141"/>
    <mergeCell ref="Y149:AA151"/>
    <mergeCell ref="S151:W151"/>
    <mergeCell ref="S152:AA152"/>
    <mergeCell ref="T153:W153"/>
    <mergeCell ref="X153:AA153"/>
    <mergeCell ref="T154:W154"/>
    <mergeCell ref="X154:AA154"/>
    <mergeCell ref="T155:W156"/>
    <mergeCell ref="X155:AA155"/>
    <mergeCell ref="X156:AA156"/>
    <mergeCell ref="X158:AA158"/>
    <mergeCell ref="S161:U164"/>
    <mergeCell ref="V161:X163"/>
    <mergeCell ref="Z161:AA161"/>
    <mergeCell ref="Z162:AA162"/>
    <mergeCell ref="Z163:AA163"/>
    <mergeCell ref="V164:X164"/>
    <mergeCell ref="T157:W158"/>
    <mergeCell ref="Y164:AA166"/>
    <mergeCell ref="S166:W166"/>
    <mergeCell ref="T253:W254"/>
    <mergeCell ref="Z242:AA242"/>
    <mergeCell ref="Z243:AA243"/>
    <mergeCell ref="Z244:AA244"/>
    <mergeCell ref="V245:X245"/>
    <mergeCell ref="S230:W230"/>
    <mergeCell ref="S231:AA231"/>
    <mergeCell ref="T232:W232"/>
    <mergeCell ref="X232:AA232"/>
    <mergeCell ref="T233:W233"/>
    <mergeCell ref="X233:AA233"/>
    <mergeCell ref="T234:W235"/>
    <mergeCell ref="X234:AA234"/>
    <mergeCell ref="X254:AA254"/>
    <mergeCell ref="S248:AA248"/>
    <mergeCell ref="T249:W249"/>
    <mergeCell ref="X249:AA249"/>
    <mergeCell ref="T250:W250"/>
    <mergeCell ref="X250:AA250"/>
    <mergeCell ref="T251:W252"/>
    <mergeCell ref="X251:AA251"/>
    <mergeCell ref="X252:AA252"/>
    <mergeCell ref="S247:W247"/>
    <mergeCell ref="X236:AA236"/>
    <mergeCell ref="Z225:AA225"/>
    <mergeCell ref="Z226:AA226"/>
    <mergeCell ref="Z227:AA227"/>
    <mergeCell ref="V228:X228"/>
    <mergeCell ref="Y228:AA230"/>
    <mergeCell ref="S215:W215"/>
    <mergeCell ref="S216:AA216"/>
    <mergeCell ref="T217:W217"/>
    <mergeCell ref="X217:AA217"/>
    <mergeCell ref="T218:W218"/>
    <mergeCell ref="X218:AA218"/>
    <mergeCell ref="T219:W220"/>
    <mergeCell ref="X219:AA219"/>
    <mergeCell ref="X220:AA220"/>
    <mergeCell ref="X205:AA205"/>
    <mergeCell ref="S210:U213"/>
    <mergeCell ref="S198:W198"/>
    <mergeCell ref="T204:W205"/>
    <mergeCell ref="Z195:AA195"/>
    <mergeCell ref="V196:X196"/>
    <mergeCell ref="T189:W190"/>
    <mergeCell ref="S183:W183"/>
    <mergeCell ref="S184:AA184"/>
    <mergeCell ref="T185:W185"/>
    <mergeCell ref="T202:W203"/>
    <mergeCell ref="X202:AA202"/>
    <mergeCell ref="X203:AA203"/>
    <mergeCell ref="Y181:AA183"/>
    <mergeCell ref="X187:AA187"/>
    <mergeCell ref="X188:AA188"/>
    <mergeCell ref="Y196:AA198"/>
    <mergeCell ref="T10:W11"/>
    <mergeCell ref="X30:AA30"/>
    <mergeCell ref="T29:W30"/>
    <mergeCell ref="T44:W45"/>
    <mergeCell ref="T61:W62"/>
    <mergeCell ref="S65:U68"/>
    <mergeCell ref="X204:AA204"/>
    <mergeCell ref="X173:AA173"/>
    <mergeCell ref="S178:U181"/>
    <mergeCell ref="V178:X180"/>
    <mergeCell ref="Z178:AA178"/>
    <mergeCell ref="Z179:AA179"/>
    <mergeCell ref="Z180:AA180"/>
    <mergeCell ref="V181:X181"/>
    <mergeCell ref="T172:W173"/>
    <mergeCell ref="S167:AA167"/>
    <mergeCell ref="T168:W168"/>
    <mergeCell ref="X168:AA168"/>
    <mergeCell ref="T169:W169"/>
    <mergeCell ref="X169:AA169"/>
    <mergeCell ref="T170:W171"/>
    <mergeCell ref="X170:AA170"/>
    <mergeCell ref="X171:AA171"/>
    <mergeCell ref="X172:AA172"/>
    <mergeCell ref="AE1:AG3"/>
    <mergeCell ref="AI1:AJ1"/>
    <mergeCell ref="AI2:AJ2"/>
    <mergeCell ref="AI3:AJ3"/>
    <mergeCell ref="AE4:AG4"/>
    <mergeCell ref="AI4:AJ4"/>
    <mergeCell ref="AB5:AJ5"/>
    <mergeCell ref="AB6:AF6"/>
    <mergeCell ref="AG6:AJ6"/>
    <mergeCell ref="AB1:AD4"/>
    <mergeCell ref="AB7:AJ7"/>
    <mergeCell ref="AC8:AF8"/>
    <mergeCell ref="AG8:AJ8"/>
    <mergeCell ref="AD11:AE11"/>
    <mergeCell ref="AI18:AJ18"/>
    <mergeCell ref="AI19:AJ19"/>
    <mergeCell ref="AI20:AJ20"/>
    <mergeCell ref="AC9:AF10"/>
    <mergeCell ref="AD12:AF12"/>
    <mergeCell ref="AB18:AD21"/>
    <mergeCell ref="AE18:AG20"/>
    <mergeCell ref="AE21:AG21"/>
    <mergeCell ref="AI21:AJ21"/>
    <mergeCell ref="X235:AA235"/>
    <mergeCell ref="T236:W237"/>
    <mergeCell ref="V225:X227"/>
    <mergeCell ref="AB23:AF23"/>
    <mergeCell ref="AG23:AJ23"/>
    <mergeCell ref="AB24:AJ24"/>
    <mergeCell ref="AG25:AJ25"/>
    <mergeCell ref="G149:I151"/>
    <mergeCell ref="G164:I166"/>
    <mergeCell ref="G181:I183"/>
    <mergeCell ref="G196:I198"/>
    <mergeCell ref="G213:I215"/>
    <mergeCell ref="V210:X212"/>
    <mergeCell ref="Z210:AA210"/>
    <mergeCell ref="Z211:AA211"/>
    <mergeCell ref="Z212:AA212"/>
    <mergeCell ref="V213:X213"/>
    <mergeCell ref="Y213:AA215"/>
    <mergeCell ref="AC25:AF25"/>
    <mergeCell ref="AC26:AF26"/>
    <mergeCell ref="X185:AA185"/>
    <mergeCell ref="T186:W186"/>
    <mergeCell ref="X186:AA186"/>
    <mergeCell ref="T187:W188"/>
    <mergeCell ref="G12:H12"/>
    <mergeCell ref="G29:H29"/>
    <mergeCell ref="G44:H44"/>
    <mergeCell ref="Y245:AA247"/>
    <mergeCell ref="X222:AA222"/>
    <mergeCell ref="S225:U228"/>
    <mergeCell ref="S242:U245"/>
    <mergeCell ref="V242:X244"/>
    <mergeCell ref="AC27:AF27"/>
    <mergeCell ref="AD28:AE28"/>
    <mergeCell ref="AC30:AF31"/>
    <mergeCell ref="H27:I27"/>
    <mergeCell ref="S199:AA199"/>
    <mergeCell ref="T200:W200"/>
    <mergeCell ref="X200:AA200"/>
    <mergeCell ref="T201:W201"/>
    <mergeCell ref="X201:AA201"/>
    <mergeCell ref="X190:AA190"/>
    <mergeCell ref="S193:U196"/>
    <mergeCell ref="V193:X195"/>
    <mergeCell ref="Z193:AA193"/>
    <mergeCell ref="Z194:AA194"/>
    <mergeCell ref="X237:AA237"/>
    <mergeCell ref="T221:W222"/>
  </mergeCells>
  <pageMargins left="0.26785714285714285" right="0.28125" top="0.38690476190476192" bottom="0.3125" header="0.3" footer="0.3"/>
  <pageSetup orientation="portrait" r:id="rId1"/>
  <headerFooter>
    <oddHeader>&amp;C&amp;P</oddHeader>
  </headerFooter>
  <drawing r:id="rId2"/>
  <legacyDrawing r:id="rId3"/>
  <oleObjects>
    <mc:AlternateContent xmlns:mc="http://schemas.openxmlformats.org/markup-compatibility/2006">
      <mc:Choice Requires="x14">
        <oleObject progId="PBrush" shapeId="4098" r:id="rId4">
          <objectPr defaultSize="0" autoPict="0" r:id="rId5">
            <anchor moveWithCells="1" sizeWithCells="1">
              <from>
                <xdr:col>0</xdr:col>
                <xdr:colOff>38100</xdr:colOff>
                <xdr:row>0</xdr:row>
                <xdr:rowOff>57150</xdr:rowOff>
              </from>
              <to>
                <xdr:col>2</xdr:col>
                <xdr:colOff>342900</xdr:colOff>
                <xdr:row>3</xdr:row>
                <xdr:rowOff>180975</xdr:rowOff>
              </to>
            </anchor>
          </objectPr>
        </oleObject>
      </mc:Choice>
      <mc:Fallback>
        <oleObject progId="PBrush" shapeId="4098" r:id="rId4"/>
      </mc:Fallback>
    </mc:AlternateContent>
    <mc:AlternateContent xmlns:mc="http://schemas.openxmlformats.org/markup-compatibility/2006">
      <mc:Choice Requires="x14">
        <oleObject progId="PBrush" shapeId="4100" r:id="rId6">
          <objectPr defaultSize="0" autoPict="0" r:id="rId5">
            <anchor moveWithCells="1" sizeWithCells="1">
              <from>
                <xdr:col>0</xdr:col>
                <xdr:colOff>66675</xdr:colOff>
                <xdr:row>17</xdr:row>
                <xdr:rowOff>38100</xdr:rowOff>
              </from>
              <to>
                <xdr:col>2</xdr:col>
                <xdr:colOff>304800</xdr:colOff>
                <xdr:row>20</xdr:row>
                <xdr:rowOff>161925</xdr:rowOff>
              </to>
            </anchor>
          </objectPr>
        </oleObject>
      </mc:Choice>
      <mc:Fallback>
        <oleObject progId="PBrush" shapeId="4100" r:id="rId6"/>
      </mc:Fallback>
    </mc:AlternateContent>
    <mc:AlternateContent xmlns:mc="http://schemas.openxmlformats.org/markup-compatibility/2006">
      <mc:Choice Requires="x14">
        <oleObject progId="PBrush" shapeId="4101" r:id="rId7">
          <objectPr defaultSize="0" autoPict="0" r:id="rId5">
            <anchor moveWithCells="1" sizeWithCells="1">
              <from>
                <xdr:col>0</xdr:col>
                <xdr:colOff>66675</xdr:colOff>
                <xdr:row>32</xdr:row>
                <xdr:rowOff>104775</xdr:rowOff>
              </from>
              <to>
                <xdr:col>2</xdr:col>
                <xdr:colOff>285750</xdr:colOff>
                <xdr:row>35</xdr:row>
                <xdr:rowOff>219075</xdr:rowOff>
              </to>
            </anchor>
          </objectPr>
        </oleObject>
      </mc:Choice>
      <mc:Fallback>
        <oleObject progId="PBrush" shapeId="4101" r:id="rId7"/>
      </mc:Fallback>
    </mc:AlternateContent>
    <mc:AlternateContent xmlns:mc="http://schemas.openxmlformats.org/markup-compatibility/2006">
      <mc:Choice Requires="x14">
        <oleObject progId="PBrush" shapeId="4102" r:id="rId8">
          <objectPr defaultSize="0" autoPict="0" r:id="rId5">
            <anchor moveWithCells="1" sizeWithCells="1">
              <from>
                <xdr:col>0</xdr:col>
                <xdr:colOff>104775</xdr:colOff>
                <xdr:row>49</xdr:row>
                <xdr:rowOff>47625</xdr:rowOff>
              </from>
              <to>
                <xdr:col>2</xdr:col>
                <xdr:colOff>342900</xdr:colOff>
                <xdr:row>52</xdr:row>
                <xdr:rowOff>171450</xdr:rowOff>
              </to>
            </anchor>
          </objectPr>
        </oleObject>
      </mc:Choice>
      <mc:Fallback>
        <oleObject progId="PBrush" shapeId="4102" r:id="rId8"/>
      </mc:Fallback>
    </mc:AlternateContent>
    <mc:AlternateContent xmlns:mc="http://schemas.openxmlformats.org/markup-compatibility/2006">
      <mc:Choice Requires="x14">
        <oleObject progId="PBrush" shapeId="4104" r:id="rId9">
          <objectPr defaultSize="0" autoPict="0" r:id="rId5">
            <anchor moveWithCells="1" sizeWithCells="1">
              <from>
                <xdr:col>0</xdr:col>
                <xdr:colOff>66675</xdr:colOff>
                <xdr:row>81</xdr:row>
                <xdr:rowOff>76200</xdr:rowOff>
              </from>
              <to>
                <xdr:col>2</xdr:col>
                <xdr:colOff>314325</xdr:colOff>
                <xdr:row>84</xdr:row>
                <xdr:rowOff>200025</xdr:rowOff>
              </to>
            </anchor>
          </objectPr>
        </oleObject>
      </mc:Choice>
      <mc:Fallback>
        <oleObject progId="PBrush" shapeId="4104" r:id="rId9"/>
      </mc:Fallback>
    </mc:AlternateContent>
    <mc:AlternateContent xmlns:mc="http://schemas.openxmlformats.org/markup-compatibility/2006">
      <mc:Choice Requires="x14">
        <oleObject progId="PBrush" shapeId="4106" r:id="rId10">
          <objectPr defaultSize="0" autoPict="0" r:id="rId5">
            <anchor moveWithCells="1" sizeWithCells="1">
              <from>
                <xdr:col>0</xdr:col>
                <xdr:colOff>104775</xdr:colOff>
                <xdr:row>113</xdr:row>
                <xdr:rowOff>47625</xdr:rowOff>
              </from>
              <to>
                <xdr:col>2</xdr:col>
                <xdr:colOff>323850</xdr:colOff>
                <xdr:row>116</xdr:row>
                <xdr:rowOff>171450</xdr:rowOff>
              </to>
            </anchor>
          </objectPr>
        </oleObject>
      </mc:Choice>
      <mc:Fallback>
        <oleObject progId="PBrush" shapeId="4106" r:id="rId10"/>
      </mc:Fallback>
    </mc:AlternateContent>
    <mc:AlternateContent xmlns:mc="http://schemas.openxmlformats.org/markup-compatibility/2006">
      <mc:Choice Requires="x14">
        <oleObject progId="PBrush" shapeId="4107" r:id="rId11">
          <objectPr defaultSize="0" autoPict="0" r:id="rId5">
            <anchor moveWithCells="1" sizeWithCells="1">
              <from>
                <xdr:col>0</xdr:col>
                <xdr:colOff>76200</xdr:colOff>
                <xdr:row>64</xdr:row>
                <xdr:rowOff>104775</xdr:rowOff>
              </from>
              <to>
                <xdr:col>2</xdr:col>
                <xdr:colOff>352425</xdr:colOff>
                <xdr:row>67</xdr:row>
                <xdr:rowOff>209550</xdr:rowOff>
              </to>
            </anchor>
          </objectPr>
        </oleObject>
      </mc:Choice>
      <mc:Fallback>
        <oleObject progId="PBrush" shapeId="4107" r:id="rId11"/>
      </mc:Fallback>
    </mc:AlternateContent>
    <mc:AlternateContent xmlns:mc="http://schemas.openxmlformats.org/markup-compatibility/2006">
      <mc:Choice Requires="x14">
        <oleObject progId="PBrush" shapeId="4109" r:id="rId12">
          <objectPr defaultSize="0" autoPict="0" r:id="rId5">
            <anchor moveWithCells="1" sizeWithCells="1">
              <from>
                <xdr:col>0</xdr:col>
                <xdr:colOff>85725</xdr:colOff>
                <xdr:row>128</xdr:row>
                <xdr:rowOff>104775</xdr:rowOff>
              </from>
              <to>
                <xdr:col>2</xdr:col>
                <xdr:colOff>314325</xdr:colOff>
                <xdr:row>131</xdr:row>
                <xdr:rowOff>209550</xdr:rowOff>
              </to>
            </anchor>
          </objectPr>
        </oleObject>
      </mc:Choice>
      <mc:Fallback>
        <oleObject progId="PBrush" shapeId="4109" r:id="rId12"/>
      </mc:Fallback>
    </mc:AlternateContent>
    <mc:AlternateContent xmlns:mc="http://schemas.openxmlformats.org/markup-compatibility/2006">
      <mc:Choice Requires="x14">
        <oleObject progId="PBrush" shapeId="4111" r:id="rId13">
          <objectPr defaultSize="0" autoPict="0" r:id="rId5">
            <anchor moveWithCells="1" sizeWithCells="1">
              <from>
                <xdr:col>0</xdr:col>
                <xdr:colOff>66675</xdr:colOff>
                <xdr:row>96</xdr:row>
                <xdr:rowOff>104775</xdr:rowOff>
              </from>
              <to>
                <xdr:col>2</xdr:col>
                <xdr:colOff>314325</xdr:colOff>
                <xdr:row>99</xdr:row>
                <xdr:rowOff>219075</xdr:rowOff>
              </to>
            </anchor>
          </objectPr>
        </oleObject>
      </mc:Choice>
      <mc:Fallback>
        <oleObject progId="PBrush" shapeId="4111" r:id="rId13"/>
      </mc:Fallback>
    </mc:AlternateContent>
    <mc:AlternateContent xmlns:mc="http://schemas.openxmlformats.org/markup-compatibility/2006">
      <mc:Choice Requires="x14">
        <oleObject progId="PBrush" shapeId="4112" r:id="rId14">
          <objectPr defaultSize="0" autoPict="0" r:id="rId5">
            <anchor moveWithCells="1" sizeWithCells="1">
              <from>
                <xdr:col>0</xdr:col>
                <xdr:colOff>104775</xdr:colOff>
                <xdr:row>145</xdr:row>
                <xdr:rowOff>47625</xdr:rowOff>
              </from>
              <to>
                <xdr:col>2</xdr:col>
                <xdr:colOff>342900</xdr:colOff>
                <xdr:row>148</xdr:row>
                <xdr:rowOff>171450</xdr:rowOff>
              </to>
            </anchor>
          </objectPr>
        </oleObject>
      </mc:Choice>
      <mc:Fallback>
        <oleObject progId="PBrush" shapeId="4112" r:id="rId14"/>
      </mc:Fallback>
    </mc:AlternateContent>
    <mc:AlternateContent xmlns:mc="http://schemas.openxmlformats.org/markup-compatibility/2006">
      <mc:Choice Requires="x14">
        <oleObject progId="PBrush" shapeId="4113" r:id="rId15">
          <objectPr defaultSize="0" autoPict="0" r:id="rId5">
            <anchor moveWithCells="1" sizeWithCells="1">
              <from>
                <xdr:col>0</xdr:col>
                <xdr:colOff>66675</xdr:colOff>
                <xdr:row>160</xdr:row>
                <xdr:rowOff>104775</xdr:rowOff>
              </from>
              <to>
                <xdr:col>2</xdr:col>
                <xdr:colOff>285750</xdr:colOff>
                <xdr:row>163</xdr:row>
                <xdr:rowOff>219075</xdr:rowOff>
              </to>
            </anchor>
          </objectPr>
        </oleObject>
      </mc:Choice>
      <mc:Fallback>
        <oleObject progId="PBrush" shapeId="4113" r:id="rId15"/>
      </mc:Fallback>
    </mc:AlternateContent>
    <mc:AlternateContent xmlns:mc="http://schemas.openxmlformats.org/markup-compatibility/2006">
      <mc:Choice Requires="x14">
        <oleObject progId="PBrush" shapeId="4114" r:id="rId16">
          <objectPr defaultSize="0" autoPict="0" r:id="rId5">
            <anchor moveWithCells="1" sizeWithCells="1">
              <from>
                <xdr:col>0</xdr:col>
                <xdr:colOff>104775</xdr:colOff>
                <xdr:row>177</xdr:row>
                <xdr:rowOff>47625</xdr:rowOff>
              </from>
              <to>
                <xdr:col>2</xdr:col>
                <xdr:colOff>323850</xdr:colOff>
                <xdr:row>180</xdr:row>
                <xdr:rowOff>171450</xdr:rowOff>
              </to>
            </anchor>
          </objectPr>
        </oleObject>
      </mc:Choice>
      <mc:Fallback>
        <oleObject progId="PBrush" shapeId="4114" r:id="rId16"/>
      </mc:Fallback>
    </mc:AlternateContent>
    <mc:AlternateContent xmlns:mc="http://schemas.openxmlformats.org/markup-compatibility/2006">
      <mc:Choice Requires="x14">
        <oleObject progId="PBrush" shapeId="4115" r:id="rId17">
          <objectPr defaultSize="0" autoPict="0" r:id="rId5">
            <anchor moveWithCells="1" sizeWithCells="1">
              <from>
                <xdr:col>0</xdr:col>
                <xdr:colOff>104775</xdr:colOff>
                <xdr:row>209</xdr:row>
                <xdr:rowOff>47625</xdr:rowOff>
              </from>
              <to>
                <xdr:col>2</xdr:col>
                <xdr:colOff>314325</xdr:colOff>
                <xdr:row>212</xdr:row>
                <xdr:rowOff>171450</xdr:rowOff>
              </to>
            </anchor>
          </objectPr>
        </oleObject>
      </mc:Choice>
      <mc:Fallback>
        <oleObject progId="PBrush" shapeId="4115" r:id="rId17"/>
      </mc:Fallback>
    </mc:AlternateContent>
    <mc:AlternateContent xmlns:mc="http://schemas.openxmlformats.org/markup-compatibility/2006">
      <mc:Choice Requires="x14">
        <oleObject progId="PBrush" shapeId="4116" r:id="rId18">
          <objectPr defaultSize="0" autoPict="0" r:id="rId5">
            <anchor moveWithCells="1" sizeWithCells="1">
              <from>
                <xdr:col>0</xdr:col>
                <xdr:colOff>104775</xdr:colOff>
                <xdr:row>241</xdr:row>
                <xdr:rowOff>47625</xdr:rowOff>
              </from>
              <to>
                <xdr:col>2</xdr:col>
                <xdr:colOff>342900</xdr:colOff>
                <xdr:row>244</xdr:row>
                <xdr:rowOff>171450</xdr:rowOff>
              </to>
            </anchor>
          </objectPr>
        </oleObject>
      </mc:Choice>
      <mc:Fallback>
        <oleObject progId="PBrush" shapeId="4116" r:id="rId18"/>
      </mc:Fallback>
    </mc:AlternateContent>
    <mc:AlternateContent xmlns:mc="http://schemas.openxmlformats.org/markup-compatibility/2006">
      <mc:Choice Requires="x14">
        <oleObject progId="PBrush" shapeId="4117" r:id="rId19">
          <objectPr defaultSize="0" autoPict="0" r:id="rId5">
            <anchor moveWithCells="1" sizeWithCells="1">
              <from>
                <xdr:col>0</xdr:col>
                <xdr:colOff>114300</xdr:colOff>
                <xdr:row>192</xdr:row>
                <xdr:rowOff>104775</xdr:rowOff>
              </from>
              <to>
                <xdr:col>2</xdr:col>
                <xdr:colOff>257175</xdr:colOff>
                <xdr:row>195</xdr:row>
                <xdr:rowOff>209550</xdr:rowOff>
              </to>
            </anchor>
          </objectPr>
        </oleObject>
      </mc:Choice>
      <mc:Fallback>
        <oleObject progId="PBrush" shapeId="4117" r:id="rId19"/>
      </mc:Fallback>
    </mc:AlternateContent>
    <mc:AlternateContent xmlns:mc="http://schemas.openxmlformats.org/markup-compatibility/2006">
      <mc:Choice Requires="x14">
        <oleObject progId="PBrush" shapeId="4118" r:id="rId20">
          <objectPr defaultSize="0" autoPict="0" r:id="rId5">
            <anchor moveWithCells="1" sizeWithCells="1">
              <from>
                <xdr:col>0</xdr:col>
                <xdr:colOff>66675</xdr:colOff>
                <xdr:row>224</xdr:row>
                <xdr:rowOff>104775</xdr:rowOff>
              </from>
              <to>
                <xdr:col>2</xdr:col>
                <xdr:colOff>285750</xdr:colOff>
                <xdr:row>227</xdr:row>
                <xdr:rowOff>219075</xdr:rowOff>
              </to>
            </anchor>
          </objectPr>
        </oleObject>
      </mc:Choice>
      <mc:Fallback>
        <oleObject progId="PBrush" shapeId="4118" r:id="rId20"/>
      </mc:Fallback>
    </mc:AlternateContent>
    <mc:AlternateContent xmlns:mc="http://schemas.openxmlformats.org/markup-compatibility/2006">
      <mc:Choice Requires="x14">
        <oleObject progId="PBrush" shapeId="4173" r:id="rId21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4173" r:id="rId21"/>
      </mc:Fallback>
    </mc:AlternateContent>
    <mc:AlternateContent xmlns:mc="http://schemas.openxmlformats.org/markup-compatibility/2006">
      <mc:Choice Requires="x14">
        <oleObject progId="PBrush" shapeId="4119" r:id="rId22">
          <objectPr defaultSize="0" autoPict="0" r:id="rId5">
            <anchor moveWithCells="1" sizeWithCells="1">
              <from>
                <xdr:col>9</xdr:col>
                <xdr:colOff>38100</xdr:colOff>
                <xdr:row>0</xdr:row>
                <xdr:rowOff>57150</xdr:rowOff>
              </from>
              <to>
                <xdr:col>11</xdr:col>
                <xdr:colOff>361950</xdr:colOff>
                <xdr:row>3</xdr:row>
                <xdr:rowOff>180975</xdr:rowOff>
              </to>
            </anchor>
          </objectPr>
        </oleObject>
      </mc:Choice>
      <mc:Fallback>
        <oleObject progId="PBrush" shapeId="4119" r:id="rId22"/>
      </mc:Fallback>
    </mc:AlternateContent>
    <mc:AlternateContent xmlns:mc="http://schemas.openxmlformats.org/markup-compatibility/2006">
      <mc:Choice Requires="x14">
        <oleObject progId="PBrush" shapeId="4120" r:id="rId23">
          <objectPr defaultSize="0" autoPict="0" r:id="rId5">
            <anchor moveWithCells="1" sizeWithCells="1">
              <from>
                <xdr:col>9</xdr:col>
                <xdr:colOff>76200</xdr:colOff>
                <xdr:row>17</xdr:row>
                <xdr:rowOff>76200</xdr:rowOff>
              </from>
              <to>
                <xdr:col>11</xdr:col>
                <xdr:colOff>352425</xdr:colOff>
                <xdr:row>20</xdr:row>
                <xdr:rowOff>200025</xdr:rowOff>
              </to>
            </anchor>
          </objectPr>
        </oleObject>
      </mc:Choice>
      <mc:Fallback>
        <oleObject progId="PBrush" shapeId="4120" r:id="rId23"/>
      </mc:Fallback>
    </mc:AlternateContent>
    <mc:AlternateContent xmlns:mc="http://schemas.openxmlformats.org/markup-compatibility/2006">
      <mc:Choice Requires="x14">
        <oleObject progId="PBrush" shapeId="4122" r:id="rId24">
          <objectPr defaultSize="0" autoPict="0" r:id="rId5">
            <anchor moveWithCells="1" sizeWithCells="1">
              <from>
                <xdr:col>9</xdr:col>
                <xdr:colOff>104775</xdr:colOff>
                <xdr:row>49</xdr:row>
                <xdr:rowOff>47625</xdr:rowOff>
              </from>
              <to>
                <xdr:col>11</xdr:col>
                <xdr:colOff>428625</xdr:colOff>
                <xdr:row>52</xdr:row>
                <xdr:rowOff>171450</xdr:rowOff>
              </to>
            </anchor>
          </objectPr>
        </oleObject>
      </mc:Choice>
      <mc:Fallback>
        <oleObject progId="PBrush" shapeId="4122" r:id="rId24"/>
      </mc:Fallback>
    </mc:AlternateContent>
    <mc:AlternateContent xmlns:mc="http://schemas.openxmlformats.org/markup-compatibility/2006">
      <mc:Choice Requires="x14">
        <oleObject progId="PBrush" shapeId="4123" r:id="rId25">
          <objectPr defaultSize="0" autoPict="0" r:id="rId5">
            <anchor moveWithCells="1" sizeWithCells="1">
              <from>
                <xdr:col>9</xdr:col>
                <xdr:colOff>104775</xdr:colOff>
                <xdr:row>81</xdr:row>
                <xdr:rowOff>47625</xdr:rowOff>
              </from>
              <to>
                <xdr:col>11</xdr:col>
                <xdr:colOff>228600</xdr:colOff>
                <xdr:row>84</xdr:row>
                <xdr:rowOff>171450</xdr:rowOff>
              </to>
            </anchor>
          </objectPr>
        </oleObject>
      </mc:Choice>
      <mc:Fallback>
        <oleObject progId="PBrush" shapeId="4123" r:id="rId25"/>
      </mc:Fallback>
    </mc:AlternateContent>
    <mc:AlternateContent xmlns:mc="http://schemas.openxmlformats.org/markup-compatibility/2006">
      <mc:Choice Requires="x14">
        <oleObject progId="PBrush" shapeId="4125" r:id="rId26">
          <objectPr defaultSize="0" autoPict="0" r:id="rId5">
            <anchor moveWithCells="1" sizeWithCells="1">
              <from>
                <xdr:col>9</xdr:col>
                <xdr:colOff>114300</xdr:colOff>
                <xdr:row>64</xdr:row>
                <xdr:rowOff>104775</xdr:rowOff>
              </from>
              <to>
                <xdr:col>11</xdr:col>
                <xdr:colOff>381000</xdr:colOff>
                <xdr:row>67</xdr:row>
                <xdr:rowOff>209550</xdr:rowOff>
              </to>
            </anchor>
          </objectPr>
        </oleObject>
      </mc:Choice>
      <mc:Fallback>
        <oleObject progId="PBrush" shapeId="4125" r:id="rId26"/>
      </mc:Fallback>
    </mc:AlternateContent>
    <mc:AlternateContent xmlns:mc="http://schemas.openxmlformats.org/markup-compatibility/2006">
      <mc:Choice Requires="x14">
        <oleObject progId="PBrush" shapeId="4138" r:id="rId27">
          <objectPr defaultSize="0" autoPict="0" r:id="rId5">
            <anchor moveWithCells="1" sizeWithCells="1">
              <from>
                <xdr:col>9</xdr:col>
                <xdr:colOff>38100</xdr:colOff>
                <xdr:row>32</xdr:row>
                <xdr:rowOff>57150</xdr:rowOff>
              </from>
              <to>
                <xdr:col>11</xdr:col>
                <xdr:colOff>361950</xdr:colOff>
                <xdr:row>35</xdr:row>
                <xdr:rowOff>180975</xdr:rowOff>
              </to>
            </anchor>
          </objectPr>
        </oleObject>
      </mc:Choice>
      <mc:Fallback>
        <oleObject progId="PBrush" shapeId="4138" r:id="rId27"/>
      </mc:Fallback>
    </mc:AlternateContent>
    <mc:AlternateContent xmlns:mc="http://schemas.openxmlformats.org/markup-compatibility/2006">
      <mc:Choice Requires="x14">
        <oleObject progId="PBrush" shapeId="4139" r:id="rId28">
          <objectPr defaultSize="0" autoPict="0" r:id="rId5">
            <anchor moveWithCells="1" sizeWithCells="1">
              <from>
                <xdr:col>9</xdr:col>
                <xdr:colOff>104775</xdr:colOff>
                <xdr:row>49</xdr:row>
                <xdr:rowOff>47625</xdr:rowOff>
              </from>
              <to>
                <xdr:col>11</xdr:col>
                <xdr:colOff>257175</xdr:colOff>
                <xdr:row>52</xdr:row>
                <xdr:rowOff>171450</xdr:rowOff>
              </to>
            </anchor>
          </objectPr>
        </oleObject>
      </mc:Choice>
      <mc:Fallback>
        <oleObject progId="PBrush" shapeId="4139" r:id="rId28"/>
      </mc:Fallback>
    </mc:AlternateContent>
    <mc:AlternateContent xmlns:mc="http://schemas.openxmlformats.org/markup-compatibility/2006">
      <mc:Choice Requires="x14">
        <oleObject progId="PBrush" shapeId="4148" r:id="rId29">
          <objectPr defaultSize="0" autoPict="0" r:id="rId5">
            <anchor moveWithCells="1" sizeWithCells="1">
              <from>
                <xdr:col>9</xdr:col>
                <xdr:colOff>104775</xdr:colOff>
                <xdr:row>113</xdr:row>
                <xdr:rowOff>47625</xdr:rowOff>
              </from>
              <to>
                <xdr:col>11</xdr:col>
                <xdr:colOff>323850</xdr:colOff>
                <xdr:row>116</xdr:row>
                <xdr:rowOff>171450</xdr:rowOff>
              </to>
            </anchor>
          </objectPr>
        </oleObject>
      </mc:Choice>
      <mc:Fallback>
        <oleObject progId="PBrush" shapeId="4148" r:id="rId29"/>
      </mc:Fallback>
    </mc:AlternateContent>
    <mc:AlternateContent xmlns:mc="http://schemas.openxmlformats.org/markup-compatibility/2006">
      <mc:Choice Requires="x14">
        <oleObject progId="PBrush" shapeId="4149" r:id="rId30">
          <objectPr defaultSize="0" autoPict="0" r:id="rId5">
            <anchor moveWithCells="1" sizeWithCells="1">
              <from>
                <xdr:col>9</xdr:col>
                <xdr:colOff>114300</xdr:colOff>
                <xdr:row>96</xdr:row>
                <xdr:rowOff>104775</xdr:rowOff>
              </from>
              <to>
                <xdr:col>11</xdr:col>
                <xdr:colOff>342900</xdr:colOff>
                <xdr:row>99</xdr:row>
                <xdr:rowOff>209550</xdr:rowOff>
              </to>
            </anchor>
          </objectPr>
        </oleObject>
      </mc:Choice>
      <mc:Fallback>
        <oleObject progId="PBrush" shapeId="4149" r:id="rId30"/>
      </mc:Fallback>
    </mc:AlternateContent>
    <mc:AlternateContent xmlns:mc="http://schemas.openxmlformats.org/markup-compatibility/2006">
      <mc:Choice Requires="x14">
        <oleObject progId="PBrush" shapeId="4150" r:id="rId31">
          <objectPr defaultSize="0" autoPict="0" r:id="rId5">
            <anchor moveWithCells="1" sizeWithCells="1">
              <from>
                <xdr:col>9</xdr:col>
                <xdr:colOff>104775</xdr:colOff>
                <xdr:row>145</xdr:row>
                <xdr:rowOff>47625</xdr:rowOff>
              </from>
              <to>
                <xdr:col>11</xdr:col>
                <xdr:colOff>371475</xdr:colOff>
                <xdr:row>148</xdr:row>
                <xdr:rowOff>171450</xdr:rowOff>
              </to>
            </anchor>
          </objectPr>
        </oleObject>
      </mc:Choice>
      <mc:Fallback>
        <oleObject progId="PBrush" shapeId="4150" r:id="rId31"/>
      </mc:Fallback>
    </mc:AlternateContent>
    <mc:AlternateContent xmlns:mc="http://schemas.openxmlformats.org/markup-compatibility/2006">
      <mc:Choice Requires="x14">
        <oleObject progId="PBrush" shapeId="4151" r:id="rId32">
          <objectPr defaultSize="0" autoPict="0" r:id="rId5">
            <anchor moveWithCells="1" sizeWithCells="1">
              <from>
                <xdr:col>9</xdr:col>
                <xdr:colOff>114300</xdr:colOff>
                <xdr:row>128</xdr:row>
                <xdr:rowOff>104775</xdr:rowOff>
              </from>
              <to>
                <xdr:col>11</xdr:col>
                <xdr:colOff>352425</xdr:colOff>
                <xdr:row>131</xdr:row>
                <xdr:rowOff>209550</xdr:rowOff>
              </to>
            </anchor>
          </objectPr>
        </oleObject>
      </mc:Choice>
      <mc:Fallback>
        <oleObject progId="PBrush" shapeId="4151" r:id="rId32"/>
      </mc:Fallback>
    </mc:AlternateContent>
    <mc:AlternateContent xmlns:mc="http://schemas.openxmlformats.org/markup-compatibility/2006">
      <mc:Choice Requires="x14">
        <oleObject progId="PBrush" shapeId="4152" r:id="rId33">
          <objectPr defaultSize="0" autoPict="0" r:id="rId5">
            <anchor moveWithCells="1" sizeWithCells="1">
              <from>
                <xdr:col>9</xdr:col>
                <xdr:colOff>104775</xdr:colOff>
                <xdr:row>177</xdr:row>
                <xdr:rowOff>47625</xdr:rowOff>
              </from>
              <to>
                <xdr:col>11</xdr:col>
                <xdr:colOff>381000</xdr:colOff>
                <xdr:row>180</xdr:row>
                <xdr:rowOff>171450</xdr:rowOff>
              </to>
            </anchor>
          </objectPr>
        </oleObject>
      </mc:Choice>
      <mc:Fallback>
        <oleObject progId="PBrush" shapeId="4152" r:id="rId33"/>
      </mc:Fallback>
    </mc:AlternateContent>
    <mc:AlternateContent xmlns:mc="http://schemas.openxmlformats.org/markup-compatibility/2006">
      <mc:Choice Requires="x14">
        <oleObject progId="PBrush" shapeId="4153" r:id="rId34">
          <objectPr defaultSize="0" autoPict="0" r:id="rId5">
            <anchor moveWithCells="1" sizeWithCells="1">
              <from>
                <xdr:col>9</xdr:col>
                <xdr:colOff>114300</xdr:colOff>
                <xdr:row>160</xdr:row>
                <xdr:rowOff>104775</xdr:rowOff>
              </from>
              <to>
                <xdr:col>11</xdr:col>
                <xdr:colOff>342900</xdr:colOff>
                <xdr:row>163</xdr:row>
                <xdr:rowOff>209550</xdr:rowOff>
              </to>
            </anchor>
          </objectPr>
        </oleObject>
      </mc:Choice>
      <mc:Fallback>
        <oleObject progId="PBrush" shapeId="4153" r:id="rId34"/>
      </mc:Fallback>
    </mc:AlternateContent>
    <mc:AlternateContent xmlns:mc="http://schemas.openxmlformats.org/markup-compatibility/2006">
      <mc:Choice Requires="x14">
        <oleObject progId="PBrush" shapeId="4154" r:id="rId35">
          <objectPr defaultSize="0" autoPict="0" r:id="rId5">
            <anchor moveWithCells="1" sizeWithCells="1">
              <from>
                <xdr:col>9</xdr:col>
                <xdr:colOff>104775</xdr:colOff>
                <xdr:row>209</xdr:row>
                <xdr:rowOff>47625</xdr:rowOff>
              </from>
              <to>
                <xdr:col>11</xdr:col>
                <xdr:colOff>314325</xdr:colOff>
                <xdr:row>212</xdr:row>
                <xdr:rowOff>171450</xdr:rowOff>
              </to>
            </anchor>
          </objectPr>
        </oleObject>
      </mc:Choice>
      <mc:Fallback>
        <oleObject progId="PBrush" shapeId="4154" r:id="rId35"/>
      </mc:Fallback>
    </mc:AlternateContent>
    <mc:AlternateContent xmlns:mc="http://schemas.openxmlformats.org/markup-compatibility/2006">
      <mc:Choice Requires="x14">
        <oleObject progId="PBrush" shapeId="4155" r:id="rId36">
          <objectPr defaultSize="0" autoPict="0" r:id="rId5">
            <anchor moveWithCells="1" sizeWithCells="1">
              <from>
                <xdr:col>9</xdr:col>
                <xdr:colOff>114300</xdr:colOff>
                <xdr:row>192</xdr:row>
                <xdr:rowOff>104775</xdr:rowOff>
              </from>
              <to>
                <xdr:col>11</xdr:col>
                <xdr:colOff>371475</xdr:colOff>
                <xdr:row>195</xdr:row>
                <xdr:rowOff>209550</xdr:rowOff>
              </to>
            </anchor>
          </objectPr>
        </oleObject>
      </mc:Choice>
      <mc:Fallback>
        <oleObject progId="PBrush" shapeId="4155" r:id="rId36"/>
      </mc:Fallback>
    </mc:AlternateContent>
    <mc:AlternateContent xmlns:mc="http://schemas.openxmlformats.org/markup-compatibility/2006">
      <mc:Choice Requires="x14">
        <oleObject progId="PBrush" shapeId="4156" r:id="rId37">
          <objectPr defaultSize="0" autoPict="0" r:id="rId5">
            <anchor moveWithCells="1" sizeWithCells="1">
              <from>
                <xdr:col>9</xdr:col>
                <xdr:colOff>104775</xdr:colOff>
                <xdr:row>241</xdr:row>
                <xdr:rowOff>47625</xdr:rowOff>
              </from>
              <to>
                <xdr:col>11</xdr:col>
                <xdr:colOff>323850</xdr:colOff>
                <xdr:row>244</xdr:row>
                <xdr:rowOff>171450</xdr:rowOff>
              </to>
            </anchor>
          </objectPr>
        </oleObject>
      </mc:Choice>
      <mc:Fallback>
        <oleObject progId="PBrush" shapeId="4156" r:id="rId37"/>
      </mc:Fallback>
    </mc:AlternateContent>
    <mc:AlternateContent xmlns:mc="http://schemas.openxmlformats.org/markup-compatibility/2006">
      <mc:Choice Requires="x14">
        <oleObject progId="PBrush" shapeId="4157" r:id="rId38">
          <objectPr defaultSize="0" autoPict="0" r:id="rId5">
            <anchor moveWithCells="1" sizeWithCells="1">
              <from>
                <xdr:col>9</xdr:col>
                <xdr:colOff>114300</xdr:colOff>
                <xdr:row>224</xdr:row>
                <xdr:rowOff>104775</xdr:rowOff>
              </from>
              <to>
                <xdr:col>11</xdr:col>
                <xdr:colOff>352425</xdr:colOff>
                <xdr:row>227</xdr:row>
                <xdr:rowOff>209550</xdr:rowOff>
              </to>
            </anchor>
          </objectPr>
        </oleObject>
      </mc:Choice>
      <mc:Fallback>
        <oleObject progId="PBrush" shapeId="4157" r:id="rId38"/>
      </mc:Fallback>
    </mc:AlternateContent>
    <mc:AlternateContent xmlns:mc="http://schemas.openxmlformats.org/markup-compatibility/2006">
      <mc:Choice Requires="x14">
        <oleObject progId="PBrush" shapeId="4158" r:id="rId39">
          <objectPr defaultSize="0" autoPict="0" r:id="rId5">
            <anchor moveWithCells="1" sizeWithCells="1">
              <from>
                <xdr:col>18</xdr:col>
                <xdr:colOff>47625</xdr:colOff>
                <xdr:row>0</xdr:row>
                <xdr:rowOff>57150</xdr:rowOff>
              </from>
              <to>
                <xdr:col>20</xdr:col>
                <xdr:colOff>581025</xdr:colOff>
                <xdr:row>3</xdr:row>
                <xdr:rowOff>180975</xdr:rowOff>
              </to>
            </anchor>
          </objectPr>
        </oleObject>
      </mc:Choice>
      <mc:Fallback>
        <oleObject progId="PBrush" shapeId="4158" r:id="rId39"/>
      </mc:Fallback>
    </mc:AlternateContent>
    <mc:AlternateContent xmlns:mc="http://schemas.openxmlformats.org/markup-compatibility/2006">
      <mc:Choice Requires="x14">
        <oleObject progId="PBrush" shapeId="4177" r:id="rId40">
          <objectPr defaultSize="0" autoPict="0" r:id="rId5">
            <anchor moveWithCells="1" sizeWithCells="1">
              <from>
                <xdr:col>18</xdr:col>
                <xdr:colOff>47625</xdr:colOff>
                <xdr:row>17</xdr:row>
                <xdr:rowOff>57150</xdr:rowOff>
              </from>
              <to>
                <xdr:col>20</xdr:col>
                <xdr:colOff>581025</xdr:colOff>
                <xdr:row>20</xdr:row>
                <xdr:rowOff>180975</xdr:rowOff>
              </to>
            </anchor>
          </objectPr>
        </oleObject>
      </mc:Choice>
      <mc:Fallback>
        <oleObject progId="PBrush" shapeId="4177" r:id="rId40"/>
      </mc:Fallback>
    </mc:AlternateContent>
    <mc:AlternateContent xmlns:mc="http://schemas.openxmlformats.org/markup-compatibility/2006">
      <mc:Choice Requires="x14">
        <oleObject progId="PBrush" shapeId="4179" r:id="rId41">
          <objectPr defaultSize="0" autoPict="0" r:id="rId5">
            <anchor moveWithCells="1" sizeWithCells="1">
              <from>
                <xdr:col>18</xdr:col>
                <xdr:colOff>219075</xdr:colOff>
                <xdr:row>64</xdr:row>
                <xdr:rowOff>95250</xdr:rowOff>
              </from>
              <to>
                <xdr:col>20</xdr:col>
                <xdr:colOff>552450</xdr:colOff>
                <xdr:row>67</xdr:row>
                <xdr:rowOff>200025</xdr:rowOff>
              </to>
            </anchor>
          </objectPr>
        </oleObject>
      </mc:Choice>
      <mc:Fallback>
        <oleObject progId="PBrush" shapeId="4179" r:id="rId41"/>
      </mc:Fallback>
    </mc:AlternateContent>
    <mc:AlternateContent xmlns:mc="http://schemas.openxmlformats.org/markup-compatibility/2006">
      <mc:Choice Requires="x14">
        <oleObject progId="PBrush" shapeId="4185" r:id="rId42">
          <objectPr defaultSize="0" autoPict="0" r:id="rId5">
            <anchor moveWithCells="1" sizeWithCells="1">
              <from>
                <xdr:col>18</xdr:col>
                <xdr:colOff>219075</xdr:colOff>
                <xdr:row>81</xdr:row>
                <xdr:rowOff>95250</xdr:rowOff>
              </from>
              <to>
                <xdr:col>20</xdr:col>
                <xdr:colOff>552450</xdr:colOff>
                <xdr:row>84</xdr:row>
                <xdr:rowOff>200025</xdr:rowOff>
              </to>
            </anchor>
          </objectPr>
        </oleObject>
      </mc:Choice>
      <mc:Fallback>
        <oleObject progId="PBrush" shapeId="4185" r:id="rId42"/>
      </mc:Fallback>
    </mc:AlternateContent>
    <mc:AlternateContent xmlns:mc="http://schemas.openxmlformats.org/markup-compatibility/2006">
      <mc:Choice Requires="x14">
        <oleObject progId="PBrush" shapeId="4165" r:id="rId43">
          <objectPr defaultSize="0" autoPict="0" r:id="rId5">
            <anchor moveWithCells="1" sizeWithCells="1">
              <from>
                <xdr:col>18</xdr:col>
                <xdr:colOff>104775</xdr:colOff>
                <xdr:row>113</xdr:row>
                <xdr:rowOff>47625</xdr:rowOff>
              </from>
              <to>
                <xdr:col>20</xdr:col>
                <xdr:colOff>428625</xdr:colOff>
                <xdr:row>116</xdr:row>
                <xdr:rowOff>171450</xdr:rowOff>
              </to>
            </anchor>
          </objectPr>
        </oleObject>
      </mc:Choice>
      <mc:Fallback>
        <oleObject progId="PBrush" shapeId="4165" r:id="rId43"/>
      </mc:Fallback>
    </mc:AlternateContent>
    <mc:AlternateContent xmlns:mc="http://schemas.openxmlformats.org/markup-compatibility/2006">
      <mc:Choice Requires="x14">
        <oleObject progId="PBrush" shapeId="4190" r:id="rId44">
          <objectPr defaultSize="0" autoPict="0" r:id="rId5">
            <anchor moveWithCells="1" sizeWithCells="1">
              <from>
                <xdr:col>18</xdr:col>
                <xdr:colOff>219075</xdr:colOff>
                <xdr:row>96</xdr:row>
                <xdr:rowOff>95250</xdr:rowOff>
              </from>
              <to>
                <xdr:col>20</xdr:col>
                <xdr:colOff>552450</xdr:colOff>
                <xdr:row>99</xdr:row>
                <xdr:rowOff>200025</xdr:rowOff>
              </to>
            </anchor>
          </objectPr>
        </oleObject>
      </mc:Choice>
      <mc:Fallback>
        <oleObject progId="PBrush" shapeId="4190" r:id="rId44"/>
      </mc:Fallback>
    </mc:AlternateContent>
    <mc:AlternateContent xmlns:mc="http://schemas.openxmlformats.org/markup-compatibility/2006">
      <mc:Choice Requires="x14">
        <oleObject progId="PBrush" shapeId="4191" r:id="rId45">
          <objectPr defaultSize="0" autoPict="0" r:id="rId5">
            <anchor moveWithCells="1" sizeWithCells="1">
              <from>
                <xdr:col>18</xdr:col>
                <xdr:colOff>219075</xdr:colOff>
                <xdr:row>113</xdr:row>
                <xdr:rowOff>95250</xdr:rowOff>
              </from>
              <to>
                <xdr:col>20</xdr:col>
                <xdr:colOff>552450</xdr:colOff>
                <xdr:row>116</xdr:row>
                <xdr:rowOff>200025</xdr:rowOff>
              </to>
            </anchor>
          </objectPr>
        </oleObject>
      </mc:Choice>
      <mc:Fallback>
        <oleObject progId="PBrush" shapeId="4191" r:id="rId45"/>
      </mc:Fallback>
    </mc:AlternateContent>
    <mc:AlternateContent xmlns:mc="http://schemas.openxmlformats.org/markup-compatibility/2006">
      <mc:Choice Requires="x14">
        <oleObject progId="PBrush" shapeId="4167" r:id="rId46">
          <objectPr defaultSize="0" autoPict="0" r:id="rId5">
            <anchor moveWithCells="1" sizeWithCells="1">
              <from>
                <xdr:col>18</xdr:col>
                <xdr:colOff>104775</xdr:colOff>
                <xdr:row>145</xdr:row>
                <xdr:rowOff>47625</xdr:rowOff>
              </from>
              <to>
                <xdr:col>20</xdr:col>
                <xdr:colOff>428625</xdr:colOff>
                <xdr:row>148</xdr:row>
                <xdr:rowOff>171450</xdr:rowOff>
              </to>
            </anchor>
          </objectPr>
        </oleObject>
      </mc:Choice>
      <mc:Fallback>
        <oleObject progId="PBrush" shapeId="4167" r:id="rId46"/>
      </mc:Fallback>
    </mc:AlternateContent>
    <mc:AlternateContent xmlns:mc="http://schemas.openxmlformats.org/markup-compatibility/2006">
      <mc:Choice Requires="x14">
        <oleObject progId="PBrush" shapeId="4201" r:id="rId47">
          <objectPr defaultSize="0" autoPict="0" r:id="rId5">
            <anchor moveWithCells="1" sizeWithCells="1">
              <from>
                <xdr:col>18</xdr:col>
                <xdr:colOff>104775</xdr:colOff>
                <xdr:row>145</xdr:row>
                <xdr:rowOff>47625</xdr:rowOff>
              </from>
              <to>
                <xdr:col>20</xdr:col>
                <xdr:colOff>428625</xdr:colOff>
                <xdr:row>148</xdr:row>
                <xdr:rowOff>171450</xdr:rowOff>
              </to>
            </anchor>
          </objectPr>
        </oleObject>
      </mc:Choice>
      <mc:Fallback>
        <oleObject progId="PBrush" shapeId="4201" r:id="rId47"/>
      </mc:Fallback>
    </mc:AlternateContent>
    <mc:AlternateContent xmlns:mc="http://schemas.openxmlformats.org/markup-compatibility/2006">
      <mc:Choice Requires="x14">
        <oleObject progId="PBrush" shapeId="4202" r:id="rId48">
          <objectPr defaultSize="0" autoPict="0" r:id="rId5">
            <anchor moveWithCells="1" sizeWithCells="1">
              <from>
                <xdr:col>18</xdr:col>
                <xdr:colOff>219075</xdr:colOff>
                <xdr:row>128</xdr:row>
                <xdr:rowOff>95250</xdr:rowOff>
              </from>
              <to>
                <xdr:col>20</xdr:col>
                <xdr:colOff>552450</xdr:colOff>
                <xdr:row>131</xdr:row>
                <xdr:rowOff>200025</xdr:rowOff>
              </to>
            </anchor>
          </objectPr>
        </oleObject>
      </mc:Choice>
      <mc:Fallback>
        <oleObject progId="PBrush" shapeId="4202" r:id="rId48"/>
      </mc:Fallback>
    </mc:AlternateContent>
    <mc:AlternateContent xmlns:mc="http://schemas.openxmlformats.org/markup-compatibility/2006">
      <mc:Choice Requires="x14">
        <oleObject progId="PBrush" shapeId="4203" r:id="rId49">
          <objectPr defaultSize="0" autoPict="0" r:id="rId5">
            <anchor moveWithCells="1" sizeWithCells="1">
              <from>
                <xdr:col>18</xdr:col>
                <xdr:colOff>219075</xdr:colOff>
                <xdr:row>145</xdr:row>
                <xdr:rowOff>95250</xdr:rowOff>
              </from>
              <to>
                <xdr:col>20</xdr:col>
                <xdr:colOff>552450</xdr:colOff>
                <xdr:row>148</xdr:row>
                <xdr:rowOff>200025</xdr:rowOff>
              </to>
            </anchor>
          </objectPr>
        </oleObject>
      </mc:Choice>
      <mc:Fallback>
        <oleObject progId="PBrush" shapeId="4203" r:id="rId49"/>
      </mc:Fallback>
    </mc:AlternateContent>
    <mc:AlternateContent xmlns:mc="http://schemas.openxmlformats.org/markup-compatibility/2006">
      <mc:Choice Requires="x14">
        <oleObject progId="PBrush" shapeId="4169" r:id="rId50">
          <objectPr defaultSize="0" autoPict="0" r:id="rId5">
            <anchor moveWithCells="1" sizeWithCells="1">
              <from>
                <xdr:col>18</xdr:col>
                <xdr:colOff>104775</xdr:colOff>
                <xdr:row>177</xdr:row>
                <xdr:rowOff>47625</xdr:rowOff>
              </from>
              <to>
                <xdr:col>20</xdr:col>
                <xdr:colOff>428625</xdr:colOff>
                <xdr:row>180</xdr:row>
                <xdr:rowOff>171450</xdr:rowOff>
              </to>
            </anchor>
          </objectPr>
        </oleObject>
      </mc:Choice>
      <mc:Fallback>
        <oleObject progId="PBrush" shapeId="4169" r:id="rId50"/>
      </mc:Fallback>
    </mc:AlternateContent>
    <mc:AlternateContent xmlns:mc="http://schemas.openxmlformats.org/markup-compatibility/2006">
      <mc:Choice Requires="x14">
        <oleObject progId="PBrush" shapeId="4210" r:id="rId51">
          <objectPr defaultSize="0" autoPict="0" r:id="rId5">
            <anchor moveWithCells="1" sizeWithCells="1">
              <from>
                <xdr:col>18</xdr:col>
                <xdr:colOff>104775</xdr:colOff>
                <xdr:row>177</xdr:row>
                <xdr:rowOff>47625</xdr:rowOff>
              </from>
              <to>
                <xdr:col>20</xdr:col>
                <xdr:colOff>428625</xdr:colOff>
                <xdr:row>180</xdr:row>
                <xdr:rowOff>171450</xdr:rowOff>
              </to>
            </anchor>
          </objectPr>
        </oleObject>
      </mc:Choice>
      <mc:Fallback>
        <oleObject progId="PBrush" shapeId="4210" r:id="rId51"/>
      </mc:Fallback>
    </mc:AlternateContent>
    <mc:AlternateContent xmlns:mc="http://schemas.openxmlformats.org/markup-compatibility/2006">
      <mc:Choice Requires="x14">
        <oleObject progId="PBrush" shapeId="4211" r:id="rId52">
          <objectPr defaultSize="0" autoPict="0" r:id="rId5">
            <anchor moveWithCells="1" sizeWithCells="1">
              <from>
                <xdr:col>18</xdr:col>
                <xdr:colOff>104775</xdr:colOff>
                <xdr:row>177</xdr:row>
                <xdr:rowOff>47625</xdr:rowOff>
              </from>
              <to>
                <xdr:col>20</xdr:col>
                <xdr:colOff>428625</xdr:colOff>
                <xdr:row>180</xdr:row>
                <xdr:rowOff>171450</xdr:rowOff>
              </to>
            </anchor>
          </objectPr>
        </oleObject>
      </mc:Choice>
      <mc:Fallback>
        <oleObject progId="PBrush" shapeId="4211" r:id="rId52"/>
      </mc:Fallback>
    </mc:AlternateContent>
    <mc:AlternateContent xmlns:mc="http://schemas.openxmlformats.org/markup-compatibility/2006">
      <mc:Choice Requires="x14">
        <oleObject progId="PBrush" shapeId="4212" r:id="rId53">
          <objectPr defaultSize="0" autoPict="0" r:id="rId5">
            <anchor moveWithCells="1" sizeWithCells="1">
              <from>
                <xdr:col>18</xdr:col>
                <xdr:colOff>219075</xdr:colOff>
                <xdr:row>160</xdr:row>
                <xdr:rowOff>95250</xdr:rowOff>
              </from>
              <to>
                <xdr:col>20</xdr:col>
                <xdr:colOff>552450</xdr:colOff>
                <xdr:row>163</xdr:row>
                <xdr:rowOff>200025</xdr:rowOff>
              </to>
            </anchor>
          </objectPr>
        </oleObject>
      </mc:Choice>
      <mc:Fallback>
        <oleObject progId="PBrush" shapeId="4212" r:id="rId53"/>
      </mc:Fallback>
    </mc:AlternateContent>
    <mc:AlternateContent xmlns:mc="http://schemas.openxmlformats.org/markup-compatibility/2006">
      <mc:Choice Requires="x14">
        <oleObject progId="PBrush" shapeId="4213" r:id="rId54">
          <objectPr defaultSize="0" autoPict="0" r:id="rId5">
            <anchor moveWithCells="1" sizeWithCells="1">
              <from>
                <xdr:col>18</xdr:col>
                <xdr:colOff>219075</xdr:colOff>
                <xdr:row>177</xdr:row>
                <xdr:rowOff>95250</xdr:rowOff>
              </from>
              <to>
                <xdr:col>20</xdr:col>
                <xdr:colOff>552450</xdr:colOff>
                <xdr:row>180</xdr:row>
                <xdr:rowOff>200025</xdr:rowOff>
              </to>
            </anchor>
          </objectPr>
        </oleObject>
      </mc:Choice>
      <mc:Fallback>
        <oleObject progId="PBrush" shapeId="4213" r:id="rId54"/>
      </mc:Fallback>
    </mc:AlternateContent>
    <mc:AlternateContent xmlns:mc="http://schemas.openxmlformats.org/markup-compatibility/2006">
      <mc:Choice Requires="x14">
        <oleObject progId="PBrush" shapeId="4235" r:id="rId55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4235" r:id="rId55"/>
      </mc:Fallback>
    </mc:AlternateContent>
    <mc:AlternateContent xmlns:mc="http://schemas.openxmlformats.org/markup-compatibility/2006">
      <mc:Choice Requires="x14">
        <oleObject progId="PBrush" shapeId="4236" r:id="rId56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4236" r:id="rId56"/>
      </mc:Fallback>
    </mc:AlternateContent>
    <mc:AlternateContent xmlns:mc="http://schemas.openxmlformats.org/markup-compatibility/2006">
      <mc:Choice Requires="x14">
        <oleObject progId="PBrush" shapeId="4237" r:id="rId57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4237" r:id="rId57"/>
      </mc:Fallback>
    </mc:AlternateContent>
    <mc:AlternateContent xmlns:mc="http://schemas.openxmlformats.org/markup-compatibility/2006">
      <mc:Choice Requires="x14">
        <oleObject progId="PBrush" shapeId="4238" r:id="rId58">
          <objectPr defaultSize="0" autoPict="0" r:id="rId5">
            <anchor moveWithCells="1" sizeWithCells="1">
              <from>
                <xdr:col>18</xdr:col>
                <xdr:colOff>104775</xdr:colOff>
                <xdr:row>241</xdr:row>
                <xdr:rowOff>47625</xdr:rowOff>
              </from>
              <to>
                <xdr:col>20</xdr:col>
                <xdr:colOff>428625</xdr:colOff>
                <xdr:row>244</xdr:row>
                <xdr:rowOff>171450</xdr:rowOff>
              </to>
            </anchor>
          </objectPr>
        </oleObject>
      </mc:Choice>
      <mc:Fallback>
        <oleObject progId="PBrush" shapeId="4238" r:id="rId58"/>
      </mc:Fallback>
    </mc:AlternateContent>
    <mc:AlternateContent xmlns:mc="http://schemas.openxmlformats.org/markup-compatibility/2006">
      <mc:Choice Requires="x14">
        <oleObject progId="PBrush" shapeId="4239" r:id="rId59">
          <objectPr defaultSize="0" autoPict="0" r:id="rId5">
            <anchor moveWithCells="1" sizeWithCells="1">
              <from>
                <xdr:col>18</xdr:col>
                <xdr:colOff>219075</xdr:colOff>
                <xdr:row>224</xdr:row>
                <xdr:rowOff>95250</xdr:rowOff>
              </from>
              <to>
                <xdr:col>20</xdr:col>
                <xdr:colOff>552450</xdr:colOff>
                <xdr:row>227</xdr:row>
                <xdr:rowOff>200025</xdr:rowOff>
              </to>
            </anchor>
          </objectPr>
        </oleObject>
      </mc:Choice>
      <mc:Fallback>
        <oleObject progId="PBrush" shapeId="4239" r:id="rId59"/>
      </mc:Fallback>
    </mc:AlternateContent>
    <mc:AlternateContent xmlns:mc="http://schemas.openxmlformats.org/markup-compatibility/2006">
      <mc:Choice Requires="x14">
        <oleObject progId="PBrush" shapeId="4240" r:id="rId60">
          <objectPr defaultSize="0" autoPict="0" r:id="rId5">
            <anchor moveWithCells="1" sizeWithCells="1">
              <from>
                <xdr:col>18</xdr:col>
                <xdr:colOff>219075</xdr:colOff>
                <xdr:row>241</xdr:row>
                <xdr:rowOff>95250</xdr:rowOff>
              </from>
              <to>
                <xdr:col>20</xdr:col>
                <xdr:colOff>552450</xdr:colOff>
                <xdr:row>244</xdr:row>
                <xdr:rowOff>200025</xdr:rowOff>
              </to>
            </anchor>
          </objectPr>
        </oleObject>
      </mc:Choice>
      <mc:Fallback>
        <oleObject progId="PBrush" shapeId="4240" r:id="rId60"/>
      </mc:Fallback>
    </mc:AlternateContent>
    <mc:AlternateContent xmlns:mc="http://schemas.openxmlformats.org/markup-compatibility/2006">
      <mc:Choice Requires="x14">
        <oleObject progId="PBrush" shapeId="4171" r:id="rId61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4171" r:id="rId61"/>
      </mc:Fallback>
    </mc:AlternateContent>
    <mc:AlternateContent xmlns:mc="http://schemas.openxmlformats.org/markup-compatibility/2006">
      <mc:Choice Requires="x14">
        <oleObject progId="PBrush" shapeId="4218" r:id="rId62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4218" r:id="rId62"/>
      </mc:Fallback>
    </mc:AlternateContent>
    <mc:AlternateContent xmlns:mc="http://schemas.openxmlformats.org/markup-compatibility/2006">
      <mc:Choice Requires="x14">
        <oleObject progId="PBrush" shapeId="4219" r:id="rId63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4219" r:id="rId63"/>
      </mc:Fallback>
    </mc:AlternateContent>
    <mc:AlternateContent xmlns:mc="http://schemas.openxmlformats.org/markup-compatibility/2006">
      <mc:Choice Requires="x14">
        <oleObject progId="PBrush" shapeId="4220" r:id="rId64">
          <objectPr defaultSize="0" autoPict="0" r:id="rId5">
            <anchor moveWithCells="1" sizeWithCells="1">
              <from>
                <xdr:col>18</xdr:col>
                <xdr:colOff>104775</xdr:colOff>
                <xdr:row>209</xdr:row>
                <xdr:rowOff>47625</xdr:rowOff>
              </from>
              <to>
                <xdr:col>20</xdr:col>
                <xdr:colOff>428625</xdr:colOff>
                <xdr:row>212</xdr:row>
                <xdr:rowOff>171450</xdr:rowOff>
              </to>
            </anchor>
          </objectPr>
        </oleObject>
      </mc:Choice>
      <mc:Fallback>
        <oleObject progId="PBrush" shapeId="4220" r:id="rId64"/>
      </mc:Fallback>
    </mc:AlternateContent>
    <mc:AlternateContent xmlns:mc="http://schemas.openxmlformats.org/markup-compatibility/2006">
      <mc:Choice Requires="x14">
        <oleObject progId="PBrush" shapeId="4221" r:id="rId65">
          <objectPr defaultSize="0" autoPict="0" r:id="rId5">
            <anchor moveWithCells="1" sizeWithCells="1">
              <from>
                <xdr:col>18</xdr:col>
                <xdr:colOff>219075</xdr:colOff>
                <xdr:row>192</xdr:row>
                <xdr:rowOff>95250</xdr:rowOff>
              </from>
              <to>
                <xdr:col>20</xdr:col>
                <xdr:colOff>552450</xdr:colOff>
                <xdr:row>195</xdr:row>
                <xdr:rowOff>200025</xdr:rowOff>
              </to>
            </anchor>
          </objectPr>
        </oleObject>
      </mc:Choice>
      <mc:Fallback>
        <oleObject progId="PBrush" shapeId="4221" r:id="rId65"/>
      </mc:Fallback>
    </mc:AlternateContent>
    <mc:AlternateContent xmlns:mc="http://schemas.openxmlformats.org/markup-compatibility/2006">
      <mc:Choice Requires="x14">
        <oleObject progId="PBrush" shapeId="4222" r:id="rId66">
          <objectPr defaultSize="0" autoPict="0" r:id="rId5">
            <anchor moveWithCells="1" sizeWithCells="1">
              <from>
                <xdr:col>18</xdr:col>
                <xdr:colOff>219075</xdr:colOff>
                <xdr:row>209</xdr:row>
                <xdr:rowOff>95250</xdr:rowOff>
              </from>
              <to>
                <xdr:col>20</xdr:col>
                <xdr:colOff>552450</xdr:colOff>
                <xdr:row>212</xdr:row>
                <xdr:rowOff>200025</xdr:rowOff>
              </to>
            </anchor>
          </objectPr>
        </oleObject>
      </mc:Choice>
      <mc:Fallback>
        <oleObject progId="PBrush" shapeId="4222" r:id="rId66"/>
      </mc:Fallback>
    </mc:AlternateContent>
    <mc:AlternateContent xmlns:mc="http://schemas.openxmlformats.org/markup-compatibility/2006">
      <mc:Choice Requires="x14">
        <oleObject progId="PBrush" shapeId="4241" r:id="rId67">
          <objectPr defaultSize="0" autoPict="0" r:id="rId5">
            <anchor moveWithCells="1" sizeWithCells="1">
              <from>
                <xdr:col>18</xdr:col>
                <xdr:colOff>219075</xdr:colOff>
                <xdr:row>49</xdr:row>
                <xdr:rowOff>95250</xdr:rowOff>
              </from>
              <to>
                <xdr:col>20</xdr:col>
                <xdr:colOff>552450</xdr:colOff>
                <xdr:row>52</xdr:row>
                <xdr:rowOff>85725</xdr:rowOff>
              </to>
            </anchor>
          </objectPr>
        </oleObject>
      </mc:Choice>
      <mc:Fallback>
        <oleObject progId="PBrush" shapeId="4241" r:id="rId67"/>
      </mc:Fallback>
    </mc:AlternateContent>
    <mc:AlternateContent xmlns:mc="http://schemas.openxmlformats.org/markup-compatibility/2006">
      <mc:Choice Requires="x14">
        <oleObject progId="PBrush" shapeId="4242" r:id="rId68">
          <objectPr defaultSize="0" autoPict="0" r:id="rId5">
            <anchor moveWithCells="1" sizeWithCells="1">
              <from>
                <xdr:col>18</xdr:col>
                <xdr:colOff>171450</xdr:colOff>
                <xdr:row>32</xdr:row>
                <xdr:rowOff>66675</xdr:rowOff>
              </from>
              <to>
                <xdr:col>20</xdr:col>
                <xdr:colOff>495300</xdr:colOff>
                <xdr:row>35</xdr:row>
                <xdr:rowOff>200025</xdr:rowOff>
              </to>
            </anchor>
          </objectPr>
        </oleObject>
      </mc:Choice>
      <mc:Fallback>
        <oleObject progId="PBrush" shapeId="4242" r:id="rId6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245"/>
  <sheetViews>
    <sheetView view="pageLayout" workbookViewId="0">
      <selection activeCell="K16" sqref="K16"/>
    </sheetView>
  </sheetViews>
  <sheetFormatPr defaultRowHeight="15" x14ac:dyDescent="0.25"/>
  <cols>
    <col min="1" max="1" width="11.85546875" bestFit="1" customWidth="1"/>
    <col min="3" max="3" width="6.28515625" customWidth="1"/>
    <col min="5" max="5" width="8.140625" customWidth="1"/>
    <col min="6" max="6" width="16.42578125" customWidth="1"/>
    <col min="7" max="7" width="12.42578125" customWidth="1"/>
    <col min="9" max="9" width="19.5703125" customWidth="1"/>
  </cols>
  <sheetData>
    <row r="1" spans="1:9" ht="33.75" customHeight="1" x14ac:dyDescent="0.25">
      <c r="A1" s="1140"/>
      <c r="B1" s="1141"/>
      <c r="C1" s="1142"/>
      <c r="D1" s="1190"/>
      <c r="E1" s="1191"/>
      <c r="F1" s="816"/>
      <c r="G1" s="23"/>
      <c r="H1" s="1298"/>
      <c r="I1" s="1299"/>
    </row>
    <row r="2" spans="1:9" ht="26.25" x14ac:dyDescent="0.25">
      <c r="A2" s="1143"/>
      <c r="B2" s="1144"/>
      <c r="C2" s="1145"/>
      <c r="D2" s="1192"/>
      <c r="E2" s="1193"/>
      <c r="F2" s="1194"/>
      <c r="G2" s="23"/>
      <c r="H2" s="1300"/>
      <c r="I2" s="1301"/>
    </row>
    <row r="3" spans="1:9" ht="18.75" customHeight="1" x14ac:dyDescent="0.25">
      <c r="A3" s="1143"/>
      <c r="B3" s="1144"/>
      <c r="C3" s="1145"/>
      <c r="D3" s="1192"/>
      <c r="E3" s="1193"/>
      <c r="F3" s="1194"/>
      <c r="G3" s="254"/>
      <c r="H3" s="1146"/>
      <c r="I3" s="1148"/>
    </row>
    <row r="4" spans="1:9" ht="31.5" x14ac:dyDescent="0.3">
      <c r="A4" s="1146"/>
      <c r="B4" s="1147"/>
      <c r="C4" s="1148"/>
      <c r="D4" s="1179"/>
      <c r="E4" s="1180"/>
      <c r="F4" s="1289"/>
      <c r="G4" s="181"/>
      <c r="H4" s="1292"/>
      <c r="I4" s="1293"/>
    </row>
    <row r="5" spans="1:9" x14ac:dyDescent="0.25">
      <c r="A5" s="321"/>
      <c r="B5" s="320"/>
      <c r="C5" s="320"/>
      <c r="D5" s="320"/>
      <c r="E5" s="320"/>
      <c r="F5" s="320"/>
      <c r="G5" s="398"/>
      <c r="H5" s="1282"/>
      <c r="I5" s="1294"/>
    </row>
    <row r="6" spans="1:9" ht="18.75" x14ac:dyDescent="0.25">
      <c r="A6" s="1283"/>
      <c r="B6" s="1284"/>
      <c r="C6" s="1284"/>
      <c r="D6" s="1284"/>
      <c r="E6" s="1285"/>
      <c r="F6" s="413"/>
      <c r="G6" s="508"/>
      <c r="H6" s="1295"/>
      <c r="I6" s="1296"/>
    </row>
    <row r="7" spans="1:9" ht="31.5" x14ac:dyDescent="0.25">
      <c r="A7" s="1202"/>
      <c r="B7" s="1203"/>
      <c r="C7" s="1203"/>
      <c r="D7" s="1203"/>
      <c r="E7" s="1203"/>
      <c r="F7" s="1203"/>
      <c r="G7" s="1203"/>
      <c r="H7" s="1203"/>
      <c r="I7" s="1204"/>
    </row>
    <row r="8" spans="1:9" ht="23.25" x14ac:dyDescent="0.25">
      <c r="A8" s="24"/>
      <c r="B8" s="1210"/>
      <c r="C8" s="1206"/>
      <c r="D8" s="1206"/>
      <c r="E8" s="1207"/>
      <c r="F8" s="1291"/>
      <c r="G8" s="1287"/>
      <c r="H8" s="1287"/>
      <c r="I8" s="1288"/>
    </row>
    <row r="9" spans="1:9" ht="23.25" x14ac:dyDescent="0.35">
      <c r="A9" s="255"/>
      <c r="B9" s="1297"/>
      <c r="C9" s="1297"/>
      <c r="D9" s="1297"/>
      <c r="E9" s="1297"/>
      <c r="F9" s="256"/>
      <c r="G9" s="257"/>
      <c r="H9" s="257"/>
      <c r="I9" s="258"/>
    </row>
    <row r="10" spans="1:9" ht="23.25" x14ac:dyDescent="0.35">
      <c r="A10" s="505"/>
      <c r="B10" s="1273"/>
      <c r="C10" s="1273"/>
      <c r="D10" s="1273"/>
      <c r="E10" s="1273"/>
      <c r="F10" s="259"/>
      <c r="G10" s="260"/>
      <c r="H10" s="261"/>
      <c r="I10" s="262"/>
    </row>
    <row r="11" spans="1:9" ht="23.25" x14ac:dyDescent="0.35">
      <c r="A11" s="505"/>
      <c r="B11" s="263"/>
      <c r="C11" s="1274"/>
      <c r="D11" s="1274"/>
      <c r="E11" s="60"/>
      <c r="F11" s="259"/>
      <c r="G11" s="260"/>
      <c r="H11" s="260"/>
      <c r="I11" s="63"/>
    </row>
    <row r="12" spans="1:9" ht="23.25" x14ac:dyDescent="0.35">
      <c r="A12" s="47"/>
      <c r="B12" s="60"/>
      <c r="C12" s="60"/>
      <c r="D12" s="60"/>
      <c r="E12" s="60"/>
      <c r="F12" s="259"/>
      <c r="G12" s="260"/>
      <c r="H12" s="260"/>
      <c r="I12" s="63"/>
    </row>
    <row r="13" spans="1:9" ht="23.25" x14ac:dyDescent="0.35">
      <c r="A13" s="48"/>
      <c r="B13" s="1304"/>
      <c r="C13" s="1305"/>
      <c r="D13" s="1305"/>
      <c r="E13" s="1306"/>
      <c r="F13" s="259"/>
      <c r="G13" s="260"/>
      <c r="H13" s="260"/>
      <c r="I13" s="63"/>
    </row>
    <row r="14" spans="1:9" ht="18.75" customHeight="1" x14ac:dyDescent="0.3">
      <c r="A14" s="278"/>
      <c r="B14" s="1307"/>
      <c r="C14" s="1308"/>
      <c r="D14" s="1308"/>
      <c r="E14" s="1309"/>
      <c r="F14" s="491"/>
      <c r="G14" s="281"/>
      <c r="H14" s="281"/>
      <c r="I14" s="204"/>
    </row>
    <row r="15" spans="1:9" ht="18.75" x14ac:dyDescent="0.3">
      <c r="A15" s="303"/>
      <c r="B15" s="726"/>
      <c r="C15" s="726"/>
      <c r="D15" s="726"/>
      <c r="E15" s="726"/>
      <c r="F15" s="728"/>
      <c r="G15" s="726"/>
      <c r="H15" s="726"/>
      <c r="I15" s="726"/>
    </row>
    <row r="16" spans="1:9" ht="25.5" customHeight="1" x14ac:dyDescent="0.25">
      <c r="A16" s="18"/>
      <c r="B16" s="18"/>
      <c r="C16" s="18"/>
      <c r="D16" s="28"/>
      <c r="E16" s="28"/>
      <c r="F16" s="154"/>
      <c r="G16" s="29"/>
      <c r="H16" s="29"/>
      <c r="I16" s="29"/>
    </row>
    <row r="17" spans="1:9" ht="33.75" customHeight="1" x14ac:dyDescent="0.25">
      <c r="A17" s="1140"/>
      <c r="B17" s="1141"/>
      <c r="C17" s="1142"/>
      <c r="D17" s="1190"/>
      <c r="E17" s="1191"/>
      <c r="F17" s="816"/>
      <c r="G17" s="23"/>
      <c r="H17" s="1298"/>
      <c r="I17" s="1299"/>
    </row>
    <row r="18" spans="1:9" ht="26.25" x14ac:dyDescent="0.25">
      <c r="A18" s="1143"/>
      <c r="B18" s="1144"/>
      <c r="C18" s="1145"/>
      <c r="D18" s="1192"/>
      <c r="E18" s="1193"/>
      <c r="F18" s="1194"/>
      <c r="G18" s="23"/>
      <c r="H18" s="1300"/>
      <c r="I18" s="1301"/>
    </row>
    <row r="19" spans="1:9" ht="18.75" x14ac:dyDescent="0.25">
      <c r="A19" s="1143"/>
      <c r="B19" s="1144"/>
      <c r="C19" s="1145"/>
      <c r="D19" s="1192"/>
      <c r="E19" s="1193"/>
      <c r="F19" s="1194"/>
      <c r="G19" s="254"/>
      <c r="H19" s="1146"/>
      <c r="I19" s="1148"/>
    </row>
    <row r="20" spans="1:9" ht="31.5" x14ac:dyDescent="0.25">
      <c r="A20" s="1146"/>
      <c r="B20" s="1147"/>
      <c r="C20" s="1148"/>
      <c r="D20" s="1179"/>
      <c r="E20" s="1180"/>
      <c r="F20" s="1289"/>
      <c r="G20" s="267"/>
      <c r="H20" s="1292"/>
      <c r="I20" s="1293"/>
    </row>
    <row r="21" spans="1:9" x14ac:dyDescent="0.25">
      <c r="A21" s="321"/>
      <c r="B21" s="320"/>
      <c r="C21" s="320"/>
      <c r="D21" s="320"/>
      <c r="E21" s="320"/>
      <c r="F21" s="320"/>
      <c r="G21" s="320"/>
      <c r="H21" s="1302"/>
      <c r="I21" s="1294"/>
    </row>
    <row r="22" spans="1:9" ht="18.75" x14ac:dyDescent="0.25">
      <c r="A22" s="1283"/>
      <c r="B22" s="1284"/>
      <c r="C22" s="1284"/>
      <c r="D22" s="1284"/>
      <c r="E22" s="1285"/>
      <c r="F22" s="1"/>
      <c r="G22" s="507"/>
      <c r="H22" s="1303"/>
      <c r="I22" s="1296"/>
    </row>
    <row r="23" spans="1:9" ht="31.5" x14ac:dyDescent="0.25">
      <c r="A23" s="1253"/>
      <c r="B23" s="1254"/>
      <c r="C23" s="1254"/>
      <c r="D23" s="1254"/>
      <c r="E23" s="1254"/>
      <c r="F23" s="1254"/>
      <c r="G23" s="1254"/>
      <c r="H23" s="1254"/>
      <c r="I23" s="1255"/>
    </row>
    <row r="24" spans="1:9" ht="23.25" x14ac:dyDescent="0.25">
      <c r="A24" s="268"/>
      <c r="B24" s="1270"/>
      <c r="C24" s="1271"/>
      <c r="D24" s="1271"/>
      <c r="E24" s="1272"/>
      <c r="F24" s="1270"/>
      <c r="G24" s="1271"/>
      <c r="H24" s="1271"/>
      <c r="I24" s="1272"/>
    </row>
    <row r="25" spans="1:9" ht="23.25" x14ac:dyDescent="0.35">
      <c r="A25" s="255"/>
      <c r="B25" s="1297"/>
      <c r="C25" s="1297"/>
      <c r="D25" s="1297"/>
      <c r="E25" s="1297"/>
      <c r="F25" s="256"/>
      <c r="G25" s="257"/>
      <c r="H25" s="148"/>
      <c r="I25" s="171"/>
    </row>
    <row r="26" spans="1:9" ht="23.25" x14ac:dyDescent="0.35">
      <c r="A26" s="505"/>
      <c r="B26" s="1273"/>
      <c r="C26" s="1273"/>
      <c r="D26" s="1273"/>
      <c r="E26" s="1273"/>
      <c r="F26" s="259"/>
      <c r="G26" s="260"/>
      <c r="H26" s="269"/>
      <c r="I26" s="262"/>
    </row>
    <row r="27" spans="1:9" ht="23.25" x14ac:dyDescent="0.35">
      <c r="A27" s="505"/>
      <c r="B27" s="263"/>
      <c r="C27" s="1274"/>
      <c r="D27" s="1274"/>
      <c r="E27" s="60"/>
      <c r="F27" s="259"/>
      <c r="G27" s="260"/>
      <c r="H27" s="62"/>
      <c r="I27" s="63"/>
    </row>
    <row r="28" spans="1:9" ht="23.25" x14ac:dyDescent="0.35">
      <c r="A28" s="47"/>
      <c r="B28" s="270"/>
      <c r="C28" s="148"/>
      <c r="D28" s="148"/>
      <c r="E28" s="150"/>
      <c r="F28" s="259"/>
      <c r="G28" s="260"/>
      <c r="H28" s="62"/>
      <c r="I28" s="63"/>
    </row>
    <row r="29" spans="1:9" ht="23.25" x14ac:dyDescent="0.35">
      <c r="A29" s="38"/>
      <c r="B29" s="1304"/>
      <c r="C29" s="1305"/>
      <c r="D29" s="1305"/>
      <c r="E29" s="1306"/>
      <c r="F29" s="259"/>
      <c r="G29" s="260"/>
      <c r="H29" s="62"/>
      <c r="I29" s="63"/>
    </row>
    <row r="30" spans="1:9" ht="43.5" customHeight="1" x14ac:dyDescent="0.3">
      <c r="A30" s="36"/>
      <c r="B30" s="1307"/>
      <c r="C30" s="1308"/>
      <c r="D30" s="1308"/>
      <c r="E30" s="1309"/>
      <c r="F30" s="156"/>
      <c r="G30" s="31"/>
      <c r="H30" s="31"/>
      <c r="I30" s="32"/>
    </row>
    <row r="31" spans="1:9" ht="33.75" customHeight="1" x14ac:dyDescent="0.25">
      <c r="A31" s="1140"/>
      <c r="B31" s="1141"/>
      <c r="C31" s="1142"/>
      <c r="D31" s="1190"/>
      <c r="E31" s="1191"/>
      <c r="F31" s="816"/>
      <c r="G31" s="23"/>
      <c r="H31" s="1298"/>
      <c r="I31" s="1299"/>
    </row>
    <row r="32" spans="1:9" ht="26.25" x14ac:dyDescent="0.25">
      <c r="A32" s="1143"/>
      <c r="B32" s="1144"/>
      <c r="C32" s="1145"/>
      <c r="D32" s="1192"/>
      <c r="E32" s="1193"/>
      <c r="F32" s="1194"/>
      <c r="G32" s="23"/>
      <c r="H32" s="1300"/>
      <c r="I32" s="1301"/>
    </row>
    <row r="33" spans="1:9" ht="21" x14ac:dyDescent="0.25">
      <c r="A33" s="1143"/>
      <c r="B33" s="1144"/>
      <c r="C33" s="1145"/>
      <c r="D33" s="1192"/>
      <c r="E33" s="1193"/>
      <c r="F33" s="1194"/>
      <c r="G33" s="271"/>
      <c r="H33" s="1146"/>
      <c r="I33" s="1148"/>
    </row>
    <row r="34" spans="1:9" ht="31.5" x14ac:dyDescent="0.25">
      <c r="A34" s="1146"/>
      <c r="B34" s="1147"/>
      <c r="C34" s="1148"/>
      <c r="D34" s="1179"/>
      <c r="E34" s="1180"/>
      <c r="F34" s="1289"/>
      <c r="G34" s="272"/>
      <c r="H34" s="1292"/>
      <c r="I34" s="1293"/>
    </row>
    <row r="35" spans="1:9" x14ac:dyDescent="0.25">
      <c r="A35" s="321"/>
      <c r="B35" s="320"/>
      <c r="C35" s="320"/>
      <c r="D35" s="320"/>
      <c r="E35" s="320"/>
      <c r="F35" s="320"/>
      <c r="G35" s="398"/>
      <c r="H35" s="1282"/>
      <c r="I35" s="1294"/>
    </row>
    <row r="36" spans="1:9" ht="18.75" x14ac:dyDescent="0.25">
      <c r="A36" s="1283"/>
      <c r="B36" s="1284"/>
      <c r="C36" s="1284"/>
      <c r="D36" s="1284"/>
      <c r="E36" s="1285"/>
      <c r="F36" s="413"/>
      <c r="G36" s="508"/>
      <c r="H36" s="1295"/>
      <c r="I36" s="1296"/>
    </row>
    <row r="37" spans="1:9" ht="31.5" x14ac:dyDescent="0.25">
      <c r="A37" s="1202"/>
      <c r="B37" s="1203"/>
      <c r="C37" s="1203"/>
      <c r="D37" s="1203"/>
      <c r="E37" s="1203"/>
      <c r="F37" s="1203"/>
      <c r="G37" s="1203"/>
      <c r="H37" s="1203"/>
      <c r="I37" s="1204"/>
    </row>
    <row r="38" spans="1:9" ht="23.25" x14ac:dyDescent="0.25">
      <c r="A38" s="268"/>
      <c r="B38" s="1270"/>
      <c r="C38" s="1271"/>
      <c r="D38" s="1271"/>
      <c r="E38" s="1272"/>
      <c r="F38" s="1270"/>
      <c r="G38" s="1271"/>
      <c r="H38" s="1271"/>
      <c r="I38" s="1272"/>
    </row>
    <row r="39" spans="1:9" ht="23.25" x14ac:dyDescent="0.35">
      <c r="A39" s="255"/>
      <c r="B39" s="1297"/>
      <c r="C39" s="1297"/>
      <c r="D39" s="1297"/>
      <c r="E39" s="1297"/>
      <c r="F39" s="256"/>
      <c r="G39" s="257"/>
      <c r="H39" s="728"/>
      <c r="I39" s="142"/>
    </row>
    <row r="40" spans="1:9" ht="23.25" x14ac:dyDescent="0.35">
      <c r="A40" s="505"/>
      <c r="B40" s="1273"/>
      <c r="C40" s="1273"/>
      <c r="D40" s="1273"/>
      <c r="E40" s="1273"/>
      <c r="F40" s="259"/>
      <c r="G40" s="260"/>
      <c r="H40" s="737"/>
      <c r="I40" s="738"/>
    </row>
    <row r="41" spans="1:9" ht="23.25" x14ac:dyDescent="0.35">
      <c r="A41" s="505"/>
      <c r="B41" s="263"/>
      <c r="C41" s="1274"/>
      <c r="D41" s="1274"/>
      <c r="E41" s="60"/>
      <c r="F41" s="259"/>
      <c r="G41" s="260"/>
      <c r="H41" s="728"/>
      <c r="I41" s="729"/>
    </row>
    <row r="42" spans="1:9" ht="23.25" x14ac:dyDescent="0.35">
      <c r="A42" s="47"/>
      <c r="B42" s="264"/>
      <c r="C42" s="60"/>
      <c r="D42" s="60"/>
      <c r="E42" s="61"/>
      <c r="F42" s="259"/>
      <c r="G42" s="260"/>
      <c r="H42" s="728"/>
      <c r="I42" s="729"/>
    </row>
    <row r="43" spans="1:9" ht="23.25" x14ac:dyDescent="0.35">
      <c r="A43" s="38"/>
      <c r="B43" s="1304"/>
      <c r="C43" s="1305"/>
      <c r="D43" s="1305"/>
      <c r="E43" s="1306"/>
      <c r="F43" s="259"/>
      <c r="G43" s="260"/>
      <c r="H43" s="62"/>
      <c r="I43" s="63"/>
    </row>
    <row r="44" spans="1:9" ht="18.75" customHeight="1" x14ac:dyDescent="0.3">
      <c r="A44" s="35"/>
      <c r="B44" s="1307"/>
      <c r="C44" s="1308"/>
      <c r="D44" s="1308"/>
      <c r="E44" s="1309"/>
      <c r="F44" s="155"/>
      <c r="G44" s="26"/>
      <c r="H44" s="26"/>
      <c r="I44" s="34"/>
    </row>
    <row r="45" spans="1:9" ht="18.75" x14ac:dyDescent="0.3">
      <c r="A45" s="54"/>
      <c r="B45" s="55"/>
      <c r="C45" s="56"/>
      <c r="D45" s="56"/>
      <c r="E45" s="57"/>
      <c r="F45" s="157"/>
      <c r="G45" s="56"/>
      <c r="H45" s="56"/>
      <c r="I45" s="57"/>
    </row>
    <row r="46" spans="1:9" ht="35.1" customHeight="1" x14ac:dyDescent="0.25">
      <c r="A46" s="18"/>
      <c r="B46" s="18"/>
      <c r="C46" s="18"/>
      <c r="D46" s="28"/>
      <c r="E46" s="28"/>
      <c r="F46" s="154"/>
      <c r="G46" s="29"/>
      <c r="H46" s="29"/>
      <c r="I46" s="274"/>
    </row>
    <row r="47" spans="1:9" ht="33.75" customHeight="1" x14ac:dyDescent="0.25">
      <c r="A47" s="1140"/>
      <c r="B47" s="1141"/>
      <c r="C47" s="1142"/>
      <c r="D47" s="1190"/>
      <c r="E47" s="1191"/>
      <c r="F47" s="816"/>
      <c r="G47" s="23"/>
      <c r="H47" s="1298"/>
      <c r="I47" s="1299"/>
    </row>
    <row r="48" spans="1:9" ht="26.25" x14ac:dyDescent="0.25">
      <c r="A48" s="1143"/>
      <c r="B48" s="1144"/>
      <c r="C48" s="1145"/>
      <c r="D48" s="1192"/>
      <c r="E48" s="1193"/>
      <c r="F48" s="1194"/>
      <c r="G48" s="275"/>
      <c r="H48" s="1300"/>
      <c r="I48" s="1301"/>
    </row>
    <row r="49" spans="1:9" ht="18.75" x14ac:dyDescent="0.25">
      <c r="A49" s="1143"/>
      <c r="B49" s="1144"/>
      <c r="C49" s="1145"/>
      <c r="D49" s="1192"/>
      <c r="E49" s="1193"/>
      <c r="F49" s="1194"/>
      <c r="G49" s="267"/>
      <c r="H49" s="1146"/>
      <c r="I49" s="1148"/>
    </row>
    <row r="50" spans="1:9" ht="31.5" x14ac:dyDescent="0.25">
      <c r="A50" s="1146"/>
      <c r="B50" s="1147"/>
      <c r="C50" s="1148"/>
      <c r="D50" s="1179"/>
      <c r="E50" s="1180"/>
      <c r="F50" s="1289"/>
      <c r="G50" s="267"/>
      <c r="H50" s="1292"/>
      <c r="I50" s="1293"/>
    </row>
    <row r="51" spans="1:9" x14ac:dyDescent="0.25">
      <c r="A51" s="321"/>
      <c r="B51" s="320"/>
      <c r="C51" s="320"/>
      <c r="D51" s="320"/>
      <c r="E51" s="320"/>
      <c r="F51" s="320"/>
      <c r="G51" s="398"/>
      <c r="H51" s="1282"/>
      <c r="I51" s="1294"/>
    </row>
    <row r="52" spans="1:9" ht="18.75" x14ac:dyDescent="0.25">
      <c r="A52" s="1164"/>
      <c r="B52" s="1165"/>
      <c r="C52" s="1165"/>
      <c r="D52" s="1165"/>
      <c r="E52" s="1310"/>
      <c r="F52" s="413"/>
      <c r="G52" s="397"/>
      <c r="H52" s="1295"/>
      <c r="I52" s="1296"/>
    </row>
    <row r="53" spans="1:9" ht="31.5" x14ac:dyDescent="0.25">
      <c r="A53" s="1202"/>
      <c r="B53" s="1203"/>
      <c r="C53" s="1203"/>
      <c r="D53" s="1203"/>
      <c r="E53" s="1203"/>
      <c r="F53" s="1203"/>
      <c r="G53" s="1203"/>
      <c r="H53" s="1203"/>
      <c r="I53" s="1204"/>
    </row>
    <row r="54" spans="1:9" ht="23.25" x14ac:dyDescent="0.25">
      <c r="A54" s="24"/>
      <c r="B54" s="1210"/>
      <c r="C54" s="1206"/>
      <c r="D54" s="1206"/>
      <c r="E54" s="1207"/>
      <c r="F54" s="1206"/>
      <c r="G54" s="1206"/>
      <c r="H54" s="1206"/>
      <c r="I54" s="1207"/>
    </row>
    <row r="55" spans="1:9" ht="23.25" x14ac:dyDescent="0.35">
      <c r="A55" s="509"/>
      <c r="B55" s="1297"/>
      <c r="C55" s="1297"/>
      <c r="D55" s="1297"/>
      <c r="E55" s="1297"/>
      <c r="F55" s="256"/>
      <c r="G55" s="257"/>
      <c r="H55" s="141"/>
      <c r="I55" s="142"/>
    </row>
    <row r="56" spans="1:9" ht="23.25" x14ac:dyDescent="0.35">
      <c r="A56" s="505"/>
      <c r="B56" s="1273"/>
      <c r="C56" s="1273"/>
      <c r="D56" s="1273"/>
      <c r="E56" s="1273"/>
      <c r="F56" s="259"/>
      <c r="G56" s="260"/>
      <c r="H56" s="737"/>
      <c r="I56" s="738"/>
    </row>
    <row r="57" spans="1:9" ht="23.25" x14ac:dyDescent="0.35">
      <c r="A57" s="505"/>
      <c r="B57" s="263"/>
      <c r="C57" s="1274"/>
      <c r="D57" s="1274"/>
      <c r="E57" s="60"/>
      <c r="F57" s="259"/>
      <c r="G57" s="260"/>
      <c r="H57" s="728"/>
      <c r="I57" s="729"/>
    </row>
    <row r="58" spans="1:9" ht="23.1" customHeight="1" x14ac:dyDescent="0.35">
      <c r="A58" s="47"/>
      <c r="B58" s="264"/>
      <c r="C58" s="60"/>
      <c r="D58" s="60"/>
      <c r="E58" s="61"/>
      <c r="F58" s="259"/>
      <c r="G58" s="260"/>
      <c r="H58" s="728"/>
      <c r="I58" s="729"/>
    </row>
    <row r="59" spans="1:9" ht="27.75" customHeight="1" x14ac:dyDescent="0.35">
      <c r="A59" s="38"/>
      <c r="B59" s="1304"/>
      <c r="C59" s="1305"/>
      <c r="D59" s="1305"/>
      <c r="E59" s="1306"/>
      <c r="F59" s="259"/>
      <c r="G59" s="260"/>
      <c r="H59" s="62"/>
      <c r="I59" s="63"/>
    </row>
    <row r="60" spans="1:9" ht="34.5" customHeight="1" x14ac:dyDescent="0.3">
      <c r="A60" s="278"/>
      <c r="B60" s="1307"/>
      <c r="C60" s="1308"/>
      <c r="D60" s="1308"/>
      <c r="E60" s="1309"/>
      <c r="F60" s="156"/>
      <c r="G60" s="281"/>
      <c r="H60" s="281"/>
      <c r="I60" s="204"/>
    </row>
    <row r="61" spans="1:9" ht="34.5" customHeight="1" x14ac:dyDescent="0.25">
      <c r="A61" s="1140"/>
      <c r="B61" s="1141"/>
      <c r="C61" s="1142"/>
      <c r="D61" s="1190"/>
      <c r="E61" s="1191"/>
      <c r="F61" s="816"/>
      <c r="G61" s="23"/>
      <c r="H61" s="1298"/>
      <c r="I61" s="1299"/>
    </row>
    <row r="62" spans="1:9" ht="26.25" x14ac:dyDescent="0.25">
      <c r="A62" s="1143"/>
      <c r="B62" s="1144"/>
      <c r="C62" s="1145"/>
      <c r="D62" s="1192"/>
      <c r="E62" s="1193"/>
      <c r="F62" s="1194"/>
      <c r="G62" s="275"/>
      <c r="H62" s="1300"/>
      <c r="I62" s="1301"/>
    </row>
    <row r="63" spans="1:9" ht="18.75" x14ac:dyDescent="0.25">
      <c r="A63" s="1143"/>
      <c r="B63" s="1144"/>
      <c r="C63" s="1145"/>
      <c r="D63" s="1192"/>
      <c r="E63" s="1193"/>
      <c r="F63" s="1194"/>
      <c r="G63" s="276"/>
      <c r="H63" s="1146"/>
      <c r="I63" s="1148"/>
    </row>
    <row r="64" spans="1:9" ht="31.5" x14ac:dyDescent="0.25">
      <c r="A64" s="1146"/>
      <c r="B64" s="1147"/>
      <c r="C64" s="1148"/>
      <c r="D64" s="1179"/>
      <c r="E64" s="1180"/>
      <c r="F64" s="1289"/>
      <c r="G64" s="267"/>
      <c r="H64" s="1292"/>
      <c r="I64" s="1293"/>
    </row>
    <row r="65" spans="1:9" x14ac:dyDescent="0.25">
      <c r="A65" s="321"/>
      <c r="B65" s="320"/>
      <c r="C65" s="320"/>
      <c r="D65" s="320"/>
      <c r="E65" s="320"/>
      <c r="F65" s="320"/>
      <c r="G65" s="398"/>
      <c r="H65" s="1282"/>
      <c r="I65" s="1294"/>
    </row>
    <row r="66" spans="1:9" ht="18.75" x14ac:dyDescent="0.25">
      <c r="A66" s="1164"/>
      <c r="B66" s="1165"/>
      <c r="C66" s="1165"/>
      <c r="D66" s="1165"/>
      <c r="E66" s="1310"/>
      <c r="F66" s="413"/>
      <c r="G66" s="397"/>
      <c r="H66" s="1295"/>
      <c r="I66" s="1296"/>
    </row>
    <row r="67" spans="1:9" ht="31.5" x14ac:dyDescent="0.25">
      <c r="A67" s="1202"/>
      <c r="B67" s="1203"/>
      <c r="C67" s="1203"/>
      <c r="D67" s="1203"/>
      <c r="E67" s="1203"/>
      <c r="F67" s="1203"/>
      <c r="G67" s="1203"/>
      <c r="H67" s="1203"/>
      <c r="I67" s="1204"/>
    </row>
    <row r="68" spans="1:9" ht="23.25" x14ac:dyDescent="0.25">
      <c r="A68" s="24"/>
      <c r="B68" s="1210"/>
      <c r="C68" s="1206"/>
      <c r="D68" s="1206"/>
      <c r="E68" s="1207"/>
      <c r="F68" s="1206"/>
      <c r="G68" s="1206"/>
      <c r="H68" s="1206"/>
      <c r="I68" s="1207"/>
    </row>
    <row r="69" spans="1:9" ht="23.25" x14ac:dyDescent="0.35">
      <c r="A69" s="509"/>
      <c r="B69" s="1297"/>
      <c r="C69" s="1297"/>
      <c r="D69" s="1297"/>
      <c r="E69" s="1297"/>
      <c r="F69" s="256"/>
      <c r="G69" s="257"/>
      <c r="H69" s="141"/>
      <c r="I69" s="142"/>
    </row>
    <row r="70" spans="1:9" ht="23.25" x14ac:dyDescent="0.35">
      <c r="A70" s="505"/>
      <c r="B70" s="1273"/>
      <c r="C70" s="1273"/>
      <c r="D70" s="1273"/>
      <c r="E70" s="1273"/>
      <c r="F70" s="259"/>
      <c r="G70" s="260"/>
      <c r="H70" s="737"/>
      <c r="I70" s="738"/>
    </row>
    <row r="71" spans="1:9" ht="26.25" customHeight="1" x14ac:dyDescent="0.35">
      <c r="A71" s="505"/>
      <c r="B71" s="263"/>
      <c r="C71" s="1274"/>
      <c r="D71" s="1274"/>
      <c r="E71" s="60"/>
      <c r="F71" s="259"/>
      <c r="G71" s="260"/>
      <c r="H71" s="728"/>
      <c r="I71" s="729"/>
    </row>
    <row r="72" spans="1:9" ht="23.25" x14ac:dyDescent="0.35">
      <c r="A72" s="47"/>
      <c r="B72" s="264"/>
      <c r="C72" s="60"/>
      <c r="D72" s="60"/>
      <c r="E72" s="61"/>
      <c r="F72" s="259"/>
      <c r="G72" s="260"/>
      <c r="H72" s="728"/>
      <c r="I72" s="729"/>
    </row>
    <row r="73" spans="1:9" ht="23.25" x14ac:dyDescent="0.35">
      <c r="A73" s="38"/>
      <c r="B73" s="1304"/>
      <c r="C73" s="1305"/>
      <c r="D73" s="1305"/>
      <c r="E73" s="1306"/>
      <c r="F73" s="259"/>
      <c r="G73" s="260"/>
      <c r="H73" s="62"/>
      <c r="I73" s="63"/>
    </row>
    <row r="74" spans="1:9" ht="18.75" x14ac:dyDescent="0.3">
      <c r="A74" s="278"/>
      <c r="B74" s="1307"/>
      <c r="C74" s="1308"/>
      <c r="D74" s="1308"/>
      <c r="E74" s="1309"/>
      <c r="F74" s="161"/>
      <c r="G74" s="281"/>
      <c r="H74" s="281"/>
      <c r="I74" s="204"/>
    </row>
    <row r="75" spans="1:9" ht="27" customHeight="1" x14ac:dyDescent="0.25">
      <c r="A75" s="18"/>
      <c r="B75" s="18"/>
      <c r="C75" s="18"/>
      <c r="D75" s="28"/>
      <c r="E75" s="28"/>
      <c r="F75" s="154"/>
      <c r="G75" s="29"/>
      <c r="H75" s="29"/>
      <c r="I75" s="29"/>
    </row>
    <row r="76" spans="1:9" ht="33.75" customHeight="1" x14ac:dyDescent="0.25">
      <c r="A76" s="1140"/>
      <c r="B76" s="1141"/>
      <c r="C76" s="1142"/>
      <c r="D76" s="1190"/>
      <c r="E76" s="1191"/>
      <c r="F76" s="816"/>
      <c r="G76" s="23"/>
      <c r="H76" s="1298"/>
      <c r="I76" s="1299"/>
    </row>
    <row r="77" spans="1:9" ht="26.25" x14ac:dyDescent="0.25">
      <c r="A77" s="1143"/>
      <c r="B77" s="1144"/>
      <c r="C77" s="1145"/>
      <c r="D77" s="1192"/>
      <c r="E77" s="1193"/>
      <c r="F77" s="1194"/>
      <c r="G77" s="23"/>
      <c r="H77" s="1300"/>
      <c r="I77" s="1301"/>
    </row>
    <row r="78" spans="1:9" ht="18.75" customHeight="1" x14ac:dyDescent="0.25">
      <c r="A78" s="1143"/>
      <c r="B78" s="1144"/>
      <c r="C78" s="1145"/>
      <c r="D78" s="1192"/>
      <c r="E78" s="1193"/>
      <c r="F78" s="1194"/>
      <c r="G78" s="277"/>
      <c r="H78" s="1146"/>
      <c r="I78" s="1148"/>
    </row>
    <row r="79" spans="1:9" ht="31.5" x14ac:dyDescent="0.25">
      <c r="A79" s="1146"/>
      <c r="B79" s="1147"/>
      <c r="C79" s="1148"/>
      <c r="D79" s="1179"/>
      <c r="E79" s="1180"/>
      <c r="F79" s="1289"/>
      <c r="G79" s="272"/>
      <c r="H79" s="1292"/>
      <c r="I79" s="1293"/>
    </row>
    <row r="80" spans="1:9" x14ac:dyDescent="0.25">
      <c r="A80" s="491"/>
      <c r="B80" s="506"/>
      <c r="C80" s="506"/>
      <c r="D80" s="506"/>
      <c r="E80" s="506"/>
      <c r="F80" s="506"/>
      <c r="G80" s="398"/>
      <c r="H80" s="1282"/>
      <c r="I80" s="1294"/>
    </row>
    <row r="81" spans="1:9" ht="18.75" x14ac:dyDescent="0.25">
      <c r="A81" s="1164"/>
      <c r="B81" s="1165"/>
      <c r="C81" s="1165"/>
      <c r="D81" s="1165"/>
      <c r="E81" s="1310"/>
      <c r="F81" s="413"/>
      <c r="G81" s="397"/>
      <c r="H81" s="1295"/>
      <c r="I81" s="1296"/>
    </row>
    <row r="82" spans="1:9" ht="31.5" x14ac:dyDescent="0.25">
      <c r="A82" s="1202"/>
      <c r="B82" s="1203"/>
      <c r="C82" s="1203"/>
      <c r="D82" s="1203"/>
      <c r="E82" s="1203"/>
      <c r="F82" s="1203"/>
      <c r="G82" s="1203"/>
      <c r="H82" s="1203"/>
      <c r="I82" s="1204"/>
    </row>
    <row r="83" spans="1:9" ht="23.25" x14ac:dyDescent="0.25">
      <c r="A83" s="268"/>
      <c r="B83" s="1270"/>
      <c r="C83" s="1271"/>
      <c r="D83" s="1271"/>
      <c r="E83" s="1272"/>
      <c r="F83" s="1270"/>
      <c r="G83" s="1271"/>
      <c r="H83" s="1271"/>
      <c r="I83" s="1272"/>
    </row>
    <row r="84" spans="1:9" ht="23.25" x14ac:dyDescent="0.35">
      <c r="A84" s="273"/>
      <c r="B84" s="1051"/>
      <c r="C84" s="1297"/>
      <c r="D84" s="1297"/>
      <c r="E84" s="1311"/>
      <c r="F84" s="511"/>
      <c r="G84" s="257"/>
      <c r="H84" s="728"/>
      <c r="I84" s="142"/>
    </row>
    <row r="85" spans="1:9" ht="23.25" x14ac:dyDescent="0.35">
      <c r="A85" s="725"/>
      <c r="B85" s="1312"/>
      <c r="C85" s="1273"/>
      <c r="D85" s="1273"/>
      <c r="E85" s="1313"/>
      <c r="F85" s="283"/>
      <c r="G85" s="260"/>
      <c r="H85" s="260"/>
      <c r="I85" s="738"/>
    </row>
    <row r="86" spans="1:9" ht="28.5" customHeight="1" x14ac:dyDescent="0.35">
      <c r="A86" s="725"/>
      <c r="B86" s="512"/>
      <c r="C86" s="1274"/>
      <c r="D86" s="1274"/>
      <c r="E86" s="61"/>
      <c r="F86" s="283"/>
      <c r="G86" s="260"/>
      <c r="H86" s="728"/>
      <c r="I86" s="729"/>
    </row>
    <row r="87" spans="1:9" ht="23.25" x14ac:dyDescent="0.35">
      <c r="A87" s="27"/>
      <c r="B87" s="264"/>
      <c r="C87" s="60"/>
      <c r="D87" s="60"/>
      <c r="E87" s="61"/>
      <c r="F87" s="283"/>
      <c r="G87" s="260"/>
      <c r="H87" s="728"/>
      <c r="I87" s="729"/>
    </row>
    <row r="88" spans="1:9" ht="23.25" x14ac:dyDescent="0.35">
      <c r="A88" s="492"/>
      <c r="B88" s="1304"/>
      <c r="C88" s="1305"/>
      <c r="D88" s="1305"/>
      <c r="E88" s="1306"/>
      <c r="F88" s="283"/>
      <c r="G88" s="260"/>
      <c r="H88" s="62"/>
      <c r="I88" s="63"/>
    </row>
    <row r="89" spans="1:9" ht="18.75" x14ac:dyDescent="0.3">
      <c r="A89" s="149"/>
      <c r="B89" s="1304"/>
      <c r="C89" s="1305"/>
      <c r="D89" s="1305"/>
      <c r="E89" s="1306"/>
      <c r="F89" s="728"/>
      <c r="G89" s="147"/>
      <c r="H89" s="147"/>
      <c r="I89" s="34"/>
    </row>
    <row r="90" spans="1:9" ht="36" customHeight="1" x14ac:dyDescent="0.3">
      <c r="A90" s="510"/>
      <c r="B90" s="513"/>
      <c r="C90" s="279"/>
      <c r="D90" s="279"/>
      <c r="E90" s="280"/>
      <c r="F90" s="156"/>
      <c r="G90" s="281"/>
      <c r="H90" s="281"/>
      <c r="I90" s="204"/>
    </row>
    <row r="91" spans="1:9" ht="33.75" customHeight="1" x14ac:dyDescent="0.25">
      <c r="A91" s="1140"/>
      <c r="B91" s="1141"/>
      <c r="C91" s="1142"/>
      <c r="D91" s="1190"/>
      <c r="E91" s="1191"/>
      <c r="F91" s="816"/>
      <c r="G91" s="23"/>
      <c r="H91" s="1298"/>
      <c r="I91" s="1299"/>
    </row>
    <row r="92" spans="1:9" ht="26.25" x14ac:dyDescent="0.25">
      <c r="A92" s="1143"/>
      <c r="B92" s="1144"/>
      <c r="C92" s="1145"/>
      <c r="D92" s="1192"/>
      <c r="E92" s="1193"/>
      <c r="F92" s="1194"/>
      <c r="G92" s="275"/>
      <c r="H92" s="1300"/>
      <c r="I92" s="1301"/>
    </row>
    <row r="93" spans="1:9" ht="18.75" x14ac:dyDescent="0.25">
      <c r="A93" s="1143"/>
      <c r="B93" s="1144"/>
      <c r="C93" s="1145"/>
      <c r="D93" s="1192"/>
      <c r="E93" s="1193"/>
      <c r="F93" s="1194"/>
      <c r="G93" s="282"/>
      <c r="H93" s="1146"/>
      <c r="I93" s="1148"/>
    </row>
    <row r="94" spans="1:9" ht="31.5" x14ac:dyDescent="0.25">
      <c r="A94" s="1146"/>
      <c r="B94" s="1147"/>
      <c r="C94" s="1148"/>
      <c r="D94" s="1179"/>
      <c r="E94" s="1180"/>
      <c r="F94" s="1289"/>
      <c r="G94" s="272"/>
      <c r="H94" s="1292"/>
      <c r="I94" s="1293"/>
    </row>
    <row r="95" spans="1:9" x14ac:dyDescent="0.25">
      <c r="A95" s="321"/>
      <c r="B95" s="320"/>
      <c r="C95" s="320"/>
      <c r="D95" s="320"/>
      <c r="E95" s="320"/>
      <c r="F95" s="320"/>
      <c r="G95" s="398"/>
      <c r="H95" s="1302"/>
      <c r="I95" s="1294"/>
    </row>
    <row r="96" spans="1:9" ht="18.75" x14ac:dyDescent="0.25">
      <c r="A96" s="1164"/>
      <c r="B96" s="1165"/>
      <c r="C96" s="1165"/>
      <c r="D96" s="1165"/>
      <c r="E96" s="1310"/>
      <c r="F96" s="413"/>
      <c r="G96" s="397"/>
      <c r="H96" s="1303"/>
      <c r="I96" s="1296"/>
    </row>
    <row r="97" spans="1:9" ht="31.5" x14ac:dyDescent="0.25">
      <c r="A97" s="1202"/>
      <c r="B97" s="1203"/>
      <c r="C97" s="1203"/>
      <c r="D97" s="1203"/>
      <c r="E97" s="1203"/>
      <c r="F97" s="1203"/>
      <c r="G97" s="1203"/>
      <c r="H97" s="1203"/>
      <c r="I97" s="1204"/>
    </row>
    <row r="98" spans="1:9" ht="23.25" x14ac:dyDescent="0.25">
      <c r="A98" s="268"/>
      <c r="B98" s="1270"/>
      <c r="C98" s="1271"/>
      <c r="D98" s="1271"/>
      <c r="E98" s="1272"/>
      <c r="F98" s="1270"/>
      <c r="G98" s="1271"/>
      <c r="H98" s="1271"/>
      <c r="I98" s="1272"/>
    </row>
    <row r="99" spans="1:9" ht="23.25" x14ac:dyDescent="0.35">
      <c r="A99" s="509"/>
      <c r="B99" s="1297"/>
      <c r="C99" s="1297"/>
      <c r="D99" s="1297"/>
      <c r="E99" s="1297"/>
      <c r="F99" s="256"/>
      <c r="G99" s="257"/>
      <c r="H99" s="728"/>
      <c r="I99" s="142"/>
    </row>
    <row r="100" spans="1:9" ht="23.25" x14ac:dyDescent="0.35">
      <c r="A100" s="505"/>
      <c r="B100" s="1273"/>
      <c r="C100" s="1273"/>
      <c r="D100" s="1273"/>
      <c r="E100" s="1273"/>
      <c r="F100" s="259"/>
      <c r="G100" s="260"/>
      <c r="H100" s="260"/>
      <c r="I100" s="738"/>
    </row>
    <row r="101" spans="1:9" ht="27" customHeight="1" x14ac:dyDescent="0.35">
      <c r="A101" s="505"/>
      <c r="B101" s="263"/>
      <c r="C101" s="1274"/>
      <c r="D101" s="1274"/>
      <c r="E101" s="60"/>
      <c r="F101" s="259"/>
      <c r="G101" s="260"/>
      <c r="H101" s="728"/>
      <c r="I101" s="729"/>
    </row>
    <row r="102" spans="1:9" ht="23.25" x14ac:dyDescent="0.35">
      <c r="A102" s="47"/>
      <c r="B102" s="270"/>
      <c r="C102" s="148"/>
      <c r="D102" s="148"/>
      <c r="E102" s="150"/>
      <c r="F102" s="259"/>
      <c r="G102" s="260"/>
      <c r="H102" s="728"/>
      <c r="I102" s="729"/>
    </row>
    <row r="103" spans="1:9" ht="23.25" x14ac:dyDescent="0.35">
      <c r="A103" s="492"/>
      <c r="B103" s="1304"/>
      <c r="C103" s="1305"/>
      <c r="D103" s="1305"/>
      <c r="E103" s="1306"/>
      <c r="F103" s="283"/>
      <c r="G103" s="260"/>
      <c r="H103" s="62"/>
      <c r="I103" s="63"/>
    </row>
    <row r="104" spans="1:9" ht="18.75" x14ac:dyDescent="0.3">
      <c r="A104" s="30"/>
      <c r="B104" s="1307"/>
      <c r="C104" s="1308"/>
      <c r="D104" s="1308"/>
      <c r="E104" s="1309"/>
      <c r="F104" s="156"/>
      <c r="G104" s="31"/>
      <c r="H104" s="31"/>
      <c r="I104" s="32"/>
    </row>
    <row r="105" spans="1:9" ht="26.25" x14ac:dyDescent="0.25">
      <c r="A105" s="18"/>
      <c r="B105" s="18"/>
      <c r="C105" s="18"/>
      <c r="D105" s="28"/>
      <c r="E105" s="28"/>
      <c r="F105" s="154"/>
      <c r="G105" s="29"/>
      <c r="H105" s="29"/>
      <c r="I105" s="29"/>
    </row>
    <row r="106" spans="1:9" ht="33.75" customHeight="1" x14ac:dyDescent="0.25">
      <c r="A106" s="1140"/>
      <c r="B106" s="1141"/>
      <c r="C106" s="1142"/>
      <c r="D106" s="1190"/>
      <c r="E106" s="1191"/>
      <c r="F106" s="816"/>
      <c r="G106" s="23"/>
      <c r="H106" s="1298"/>
      <c r="I106" s="1299"/>
    </row>
    <row r="107" spans="1:9" ht="26.25" x14ac:dyDescent="0.25">
      <c r="A107" s="1143"/>
      <c r="B107" s="1144"/>
      <c r="C107" s="1145"/>
      <c r="D107" s="1192"/>
      <c r="E107" s="1193"/>
      <c r="F107" s="1194"/>
      <c r="G107" s="275"/>
      <c r="H107" s="1300"/>
      <c r="I107" s="1301"/>
    </row>
    <row r="108" spans="1:9" ht="18.75" x14ac:dyDescent="0.25">
      <c r="A108" s="1143"/>
      <c r="B108" s="1144"/>
      <c r="C108" s="1145"/>
      <c r="D108" s="1192"/>
      <c r="E108" s="1193"/>
      <c r="F108" s="1194"/>
      <c r="G108" s="282"/>
      <c r="H108" s="1146"/>
      <c r="I108" s="1148"/>
    </row>
    <row r="109" spans="1:9" ht="31.5" x14ac:dyDescent="0.25">
      <c r="A109" s="1146"/>
      <c r="B109" s="1147"/>
      <c r="C109" s="1148"/>
      <c r="D109" s="1179"/>
      <c r="E109" s="1180"/>
      <c r="F109" s="1289"/>
      <c r="G109" s="272"/>
      <c r="H109" s="1292"/>
      <c r="I109" s="1293"/>
    </row>
    <row r="110" spans="1:9" x14ac:dyDescent="0.25">
      <c r="A110" s="321"/>
      <c r="B110" s="506"/>
      <c r="C110" s="506"/>
      <c r="D110" s="506"/>
      <c r="E110" s="506"/>
      <c r="F110" s="506"/>
      <c r="G110" s="506"/>
      <c r="H110" s="1302"/>
      <c r="I110" s="1294"/>
    </row>
    <row r="111" spans="1:9" ht="18.75" x14ac:dyDescent="0.25">
      <c r="A111" s="1164"/>
      <c r="B111" s="1165"/>
      <c r="C111" s="1165"/>
      <c r="D111" s="1165"/>
      <c r="E111" s="1310"/>
      <c r="G111" s="396"/>
      <c r="H111" s="1303"/>
      <c r="I111" s="1296"/>
    </row>
    <row r="112" spans="1:9" ht="31.5" x14ac:dyDescent="0.25">
      <c r="A112" s="1202"/>
      <c r="B112" s="1203"/>
      <c r="C112" s="1203"/>
      <c r="D112" s="1203"/>
      <c r="E112" s="1203"/>
      <c r="F112" s="1203"/>
      <c r="G112" s="1203"/>
      <c r="H112" s="1203"/>
      <c r="I112" s="1204"/>
    </row>
    <row r="113" spans="1:9" ht="23.25" x14ac:dyDescent="0.25">
      <c r="A113" s="268"/>
      <c r="B113" s="1270"/>
      <c r="C113" s="1271"/>
      <c r="D113" s="1271"/>
      <c r="E113" s="1272"/>
      <c r="F113" s="1271"/>
      <c r="G113" s="1271"/>
      <c r="H113" s="1271"/>
      <c r="I113" s="1272"/>
    </row>
    <row r="114" spans="1:9" ht="23.25" x14ac:dyDescent="0.35">
      <c r="A114" s="509"/>
      <c r="B114" s="1297"/>
      <c r="C114" s="1297"/>
      <c r="D114" s="1297"/>
      <c r="E114" s="1297"/>
      <c r="F114" s="256"/>
      <c r="G114" s="257"/>
      <c r="H114" s="141"/>
      <c r="I114" s="142"/>
    </row>
    <row r="115" spans="1:9" ht="23.25" x14ac:dyDescent="0.35">
      <c r="A115" s="505"/>
      <c r="B115" s="1273"/>
      <c r="C115" s="1273"/>
      <c r="D115" s="1273"/>
      <c r="E115" s="1273"/>
      <c r="F115" s="259"/>
      <c r="G115" s="260"/>
      <c r="H115" s="260"/>
      <c r="I115" s="738"/>
    </row>
    <row r="116" spans="1:9" ht="25.5" customHeight="1" x14ac:dyDescent="0.35">
      <c r="A116" s="505"/>
      <c r="B116" s="263"/>
      <c r="C116" s="1274"/>
      <c r="D116" s="1274"/>
      <c r="E116" s="60"/>
      <c r="F116" s="259"/>
      <c r="G116" s="260"/>
      <c r="H116" s="728"/>
      <c r="I116" s="729"/>
    </row>
    <row r="117" spans="1:9" ht="23.25" x14ac:dyDescent="0.35">
      <c r="A117" s="47"/>
      <c r="B117" s="270"/>
      <c r="C117" s="148"/>
      <c r="D117" s="148"/>
      <c r="E117" s="150"/>
      <c r="F117" s="259"/>
      <c r="G117" s="260"/>
      <c r="H117" s="728"/>
      <c r="I117" s="729"/>
    </row>
    <row r="118" spans="1:9" ht="23.25" x14ac:dyDescent="0.35">
      <c r="A118" s="492"/>
      <c r="B118" s="1304"/>
      <c r="C118" s="1305"/>
      <c r="D118" s="1305"/>
      <c r="E118" s="1306"/>
      <c r="F118" s="283"/>
      <c r="G118" s="260"/>
      <c r="H118" s="62"/>
      <c r="I118" s="63"/>
    </row>
    <row r="119" spans="1:9" ht="19.5" customHeight="1" x14ac:dyDescent="0.3">
      <c r="A119" s="149"/>
      <c r="B119" s="1304"/>
      <c r="C119" s="1305"/>
      <c r="D119" s="1305"/>
      <c r="E119" s="1306"/>
      <c r="F119" s="155"/>
      <c r="G119" s="26"/>
      <c r="H119" s="26"/>
      <c r="I119" s="34"/>
    </row>
    <row r="120" spans="1:9" ht="33" customHeight="1" x14ac:dyDescent="0.3">
      <c r="A120" s="36"/>
      <c r="B120" s="33"/>
      <c r="C120" s="31"/>
      <c r="D120" s="31"/>
      <c r="E120" s="32"/>
      <c r="F120" s="156"/>
      <c r="G120" s="31"/>
      <c r="H120" s="31"/>
      <c r="I120" s="32"/>
    </row>
    <row r="121" spans="1:9" ht="33.75" customHeight="1" x14ac:dyDescent="0.25">
      <c r="A121" s="1140"/>
      <c r="B121" s="1141"/>
      <c r="C121" s="1142"/>
      <c r="D121" s="1190"/>
      <c r="E121" s="1191"/>
      <c r="F121" s="816"/>
      <c r="G121" s="23"/>
      <c r="H121" s="1298"/>
      <c r="I121" s="1299"/>
    </row>
    <row r="122" spans="1:9" ht="26.25" x14ac:dyDescent="0.25">
      <c r="A122" s="1143"/>
      <c r="B122" s="1144"/>
      <c r="C122" s="1145"/>
      <c r="D122" s="1192"/>
      <c r="E122" s="1193"/>
      <c r="F122" s="1194"/>
      <c r="G122" s="275"/>
      <c r="H122" s="1300"/>
      <c r="I122" s="1301"/>
    </row>
    <row r="123" spans="1:9" ht="18.75" customHeight="1" x14ac:dyDescent="0.25">
      <c r="A123" s="1143"/>
      <c r="B123" s="1144"/>
      <c r="C123" s="1145"/>
      <c r="D123" s="1192"/>
      <c r="E123" s="1193"/>
      <c r="F123" s="1194"/>
      <c r="G123" s="282"/>
      <c r="H123" s="1146"/>
      <c r="I123" s="1148"/>
    </row>
    <row r="124" spans="1:9" ht="31.5" x14ac:dyDescent="0.25">
      <c r="A124" s="1146"/>
      <c r="B124" s="1147"/>
      <c r="C124" s="1148"/>
      <c r="D124" s="1179"/>
      <c r="E124" s="1180"/>
      <c r="F124" s="1289"/>
      <c r="G124" s="272"/>
      <c r="H124" s="1292"/>
      <c r="I124" s="1293"/>
    </row>
    <row r="125" spans="1:9" x14ac:dyDescent="0.25">
      <c r="A125" s="321"/>
      <c r="B125" s="320"/>
      <c r="C125" s="320"/>
      <c r="D125" s="320"/>
      <c r="E125" s="320"/>
      <c r="F125" s="320"/>
      <c r="G125" s="398"/>
      <c r="H125" s="1282"/>
      <c r="I125" s="1294"/>
    </row>
    <row r="126" spans="1:9" ht="18.75" x14ac:dyDescent="0.25">
      <c r="A126" s="1164"/>
      <c r="B126" s="1165"/>
      <c r="C126" s="1165"/>
      <c r="D126" s="1165"/>
      <c r="E126" s="1310"/>
      <c r="F126" s="1"/>
      <c r="G126" s="397"/>
      <c r="H126" s="1295"/>
      <c r="I126" s="1296"/>
    </row>
    <row r="127" spans="1:9" ht="31.5" x14ac:dyDescent="0.25">
      <c r="A127" s="1253"/>
      <c r="B127" s="1254"/>
      <c r="C127" s="1254"/>
      <c r="D127" s="1254"/>
      <c r="E127" s="1254"/>
      <c r="F127" s="1254"/>
      <c r="G127" s="1254"/>
      <c r="H127" s="1254"/>
      <c r="I127" s="1255"/>
    </row>
    <row r="128" spans="1:9" ht="23.25" x14ac:dyDescent="0.25">
      <c r="A128" s="24"/>
      <c r="B128" s="1210"/>
      <c r="C128" s="1206"/>
      <c r="D128" s="1206"/>
      <c r="E128" s="1207"/>
      <c r="F128" s="1208"/>
      <c r="G128" s="1208"/>
      <c r="H128" s="1208"/>
      <c r="I128" s="1209"/>
    </row>
    <row r="129" spans="1:9" ht="23.25" x14ac:dyDescent="0.35">
      <c r="A129" s="509"/>
      <c r="B129" s="1297"/>
      <c r="C129" s="1297"/>
      <c r="D129" s="1297"/>
      <c r="E129" s="1297"/>
      <c r="F129" s="256"/>
      <c r="G129" s="257"/>
      <c r="H129" s="141"/>
      <c r="I129" s="142"/>
    </row>
    <row r="130" spans="1:9" ht="23.25" x14ac:dyDescent="0.35">
      <c r="A130" s="505"/>
      <c r="B130" s="1273"/>
      <c r="C130" s="1273"/>
      <c r="D130" s="1273"/>
      <c r="E130" s="1273"/>
      <c r="F130" s="259"/>
      <c r="G130" s="1314"/>
      <c r="H130" s="1314"/>
      <c r="I130" s="738"/>
    </row>
    <row r="131" spans="1:9" ht="23.25" x14ac:dyDescent="0.35">
      <c r="A131" s="505"/>
      <c r="B131" s="263"/>
      <c r="C131" s="1274"/>
      <c r="D131" s="1274"/>
      <c r="E131" s="60"/>
      <c r="F131" s="259"/>
      <c r="G131" s="260"/>
      <c r="H131" s="728"/>
      <c r="I131" s="729"/>
    </row>
    <row r="132" spans="1:9" ht="23.25" x14ac:dyDescent="0.35">
      <c r="A132" s="47"/>
      <c r="B132" s="270"/>
      <c r="C132" s="148"/>
      <c r="D132" s="148"/>
      <c r="E132" s="150"/>
      <c r="F132" s="259"/>
      <c r="G132" s="260"/>
      <c r="H132" s="728"/>
      <c r="I132" s="729"/>
    </row>
    <row r="133" spans="1:9" ht="23.25" x14ac:dyDescent="0.35">
      <c r="A133" s="38"/>
      <c r="B133" s="1304"/>
      <c r="C133" s="1305"/>
      <c r="D133" s="1305"/>
      <c r="E133" s="1306"/>
      <c r="F133" s="259"/>
      <c r="G133" s="260"/>
      <c r="H133" s="62"/>
      <c r="I133" s="63"/>
    </row>
    <row r="134" spans="1:9" ht="18.75" x14ac:dyDescent="0.3">
      <c r="A134" s="35"/>
      <c r="B134" s="1304"/>
      <c r="C134" s="1305"/>
      <c r="D134" s="1305"/>
      <c r="E134" s="1306"/>
      <c r="F134" s="155"/>
      <c r="G134" s="26"/>
      <c r="H134" s="26"/>
      <c r="I134" s="34"/>
    </row>
    <row r="135" spans="1:9" ht="18.75" x14ac:dyDescent="0.3">
      <c r="A135" s="30"/>
      <c r="B135" s="33"/>
      <c r="C135" s="31"/>
      <c r="D135" s="31"/>
      <c r="E135" s="32"/>
      <c r="F135" s="156"/>
      <c r="G135" s="31"/>
      <c r="H135" s="31"/>
      <c r="I135" s="32"/>
    </row>
    <row r="136" spans="1:9" ht="26.25" x14ac:dyDescent="0.25">
      <c r="A136" s="18"/>
      <c r="B136" s="18"/>
      <c r="C136" s="18"/>
      <c r="D136" s="28"/>
      <c r="E136" s="28"/>
      <c r="F136" s="154"/>
      <c r="G136" s="29"/>
      <c r="H136" s="29"/>
      <c r="I136" s="29"/>
    </row>
    <row r="137" spans="1:9" ht="33.75" customHeight="1" x14ac:dyDescent="0.25">
      <c r="A137" s="1140"/>
      <c r="B137" s="1141"/>
      <c r="C137" s="1142"/>
      <c r="D137" s="1190"/>
      <c r="E137" s="1191"/>
      <c r="F137" s="816"/>
      <c r="G137" s="23"/>
      <c r="H137" s="1298"/>
      <c r="I137" s="1299"/>
    </row>
    <row r="138" spans="1:9" ht="26.25" x14ac:dyDescent="0.25">
      <c r="A138" s="1143"/>
      <c r="B138" s="1144"/>
      <c r="C138" s="1145"/>
      <c r="D138" s="1192"/>
      <c r="E138" s="1193"/>
      <c r="F138" s="1194"/>
      <c r="G138" s="275"/>
      <c r="H138" s="1300"/>
      <c r="I138" s="1301"/>
    </row>
    <row r="139" spans="1:9" ht="18.75" customHeight="1" x14ac:dyDescent="0.25">
      <c r="A139" s="1143"/>
      <c r="B139" s="1144"/>
      <c r="C139" s="1145"/>
      <c r="D139" s="1192"/>
      <c r="E139" s="1193"/>
      <c r="F139" s="1194"/>
      <c r="G139" s="282"/>
      <c r="H139" s="1146"/>
      <c r="I139" s="1148"/>
    </row>
    <row r="140" spans="1:9" ht="31.5" x14ac:dyDescent="0.25">
      <c r="A140" s="1146"/>
      <c r="B140" s="1147"/>
      <c r="C140" s="1148"/>
      <c r="D140" s="1179"/>
      <c r="E140" s="1180"/>
      <c r="F140" s="1289"/>
      <c r="G140" s="272"/>
      <c r="H140" s="1292"/>
      <c r="I140" s="1293"/>
    </row>
    <row r="141" spans="1:9" x14ac:dyDescent="0.25">
      <c r="A141" s="321"/>
      <c r="B141" s="320"/>
      <c r="C141" s="320"/>
      <c r="D141" s="320"/>
      <c r="E141" s="320"/>
      <c r="F141" s="320"/>
      <c r="G141" s="398"/>
      <c r="H141" s="1282"/>
      <c r="I141" s="1294"/>
    </row>
    <row r="142" spans="1:9" ht="18.75" x14ac:dyDescent="0.25">
      <c r="A142" s="1164"/>
      <c r="B142" s="1165"/>
      <c r="C142" s="1165"/>
      <c r="D142" s="1165"/>
      <c r="E142" s="1310"/>
      <c r="F142" s="413"/>
      <c r="G142" s="397"/>
      <c r="H142" s="1295"/>
      <c r="I142" s="1296"/>
    </row>
    <row r="143" spans="1:9" ht="31.5" x14ac:dyDescent="0.25">
      <c r="A143" s="1202"/>
      <c r="B143" s="1203"/>
      <c r="C143" s="1203"/>
      <c r="D143" s="1203"/>
      <c r="E143" s="1203"/>
      <c r="F143" s="1203"/>
      <c r="G143" s="1203"/>
      <c r="H143" s="1203"/>
      <c r="I143" s="1204"/>
    </row>
    <row r="144" spans="1:9" ht="23.25" x14ac:dyDescent="0.25">
      <c r="A144" s="268"/>
      <c r="B144" s="1270"/>
      <c r="C144" s="1271"/>
      <c r="D144" s="1271"/>
      <c r="E144" s="1272"/>
      <c r="F144" s="1270"/>
      <c r="G144" s="1271"/>
      <c r="H144" s="1271"/>
      <c r="I144" s="1272"/>
    </row>
    <row r="145" spans="1:9" ht="23.25" x14ac:dyDescent="0.35">
      <c r="A145" s="509"/>
      <c r="B145" s="1297"/>
      <c r="C145" s="1297"/>
      <c r="D145" s="1297"/>
      <c r="E145" s="1297"/>
      <c r="F145" s="256"/>
      <c r="G145" s="257"/>
      <c r="H145" s="141"/>
      <c r="I145" s="142"/>
    </row>
    <row r="146" spans="1:9" ht="23.25" x14ac:dyDescent="0.35">
      <c r="A146" s="505"/>
      <c r="B146" s="1273"/>
      <c r="C146" s="1273"/>
      <c r="D146" s="1273"/>
      <c r="E146" s="1273"/>
      <c r="F146" s="259"/>
      <c r="G146" s="1314"/>
      <c r="H146" s="1314"/>
      <c r="I146" s="738"/>
    </row>
    <row r="147" spans="1:9" ht="23.25" x14ac:dyDescent="0.35">
      <c r="A147" s="505"/>
      <c r="B147" s="263"/>
      <c r="C147" s="1274"/>
      <c r="D147" s="1274"/>
      <c r="E147" s="60"/>
      <c r="F147" s="259"/>
      <c r="G147" s="260"/>
      <c r="H147" s="728"/>
      <c r="I147" s="729"/>
    </row>
    <row r="148" spans="1:9" ht="23.25" x14ac:dyDescent="0.35">
      <c r="A148" s="47"/>
      <c r="B148" s="264"/>
      <c r="C148" s="60"/>
      <c r="D148" s="60"/>
      <c r="E148" s="61"/>
      <c r="F148" s="259"/>
      <c r="G148" s="260"/>
      <c r="H148" s="728"/>
      <c r="I148" s="729"/>
    </row>
    <row r="149" spans="1:9" ht="23.25" x14ac:dyDescent="0.35">
      <c r="A149" s="38"/>
      <c r="B149" s="1304"/>
      <c r="C149" s="1305"/>
      <c r="D149" s="1305"/>
      <c r="E149" s="1306"/>
      <c r="F149" s="259"/>
      <c r="G149" s="260"/>
      <c r="H149" s="62"/>
      <c r="I149" s="63"/>
    </row>
    <row r="150" spans="1:9" ht="12.75" customHeight="1" x14ac:dyDescent="0.35">
      <c r="A150" s="38"/>
      <c r="B150" s="1304"/>
      <c r="C150" s="1305"/>
      <c r="D150" s="1305"/>
      <c r="E150" s="1306"/>
      <c r="F150" s="155"/>
      <c r="G150" s="260"/>
      <c r="H150" s="62"/>
      <c r="I150" s="63"/>
    </row>
    <row r="151" spans="1:9" ht="30" customHeight="1" x14ac:dyDescent="0.3">
      <c r="A151" s="278"/>
      <c r="B151" s="284"/>
      <c r="C151" s="285"/>
      <c r="D151" s="285"/>
      <c r="E151" s="286"/>
      <c r="F151" s="156"/>
      <c r="G151" s="281"/>
      <c r="H151" s="281"/>
      <c r="I151" s="204"/>
    </row>
    <row r="152" spans="1:9" ht="32.25" customHeight="1" x14ac:dyDescent="0.25">
      <c r="A152" s="1140"/>
      <c r="B152" s="1141"/>
      <c r="C152" s="1142"/>
      <c r="D152" s="1190"/>
      <c r="E152" s="1191"/>
      <c r="F152" s="816"/>
      <c r="G152" s="23"/>
      <c r="H152" s="1298"/>
      <c r="I152" s="1299"/>
    </row>
    <row r="153" spans="1:9" ht="26.25" x14ac:dyDescent="0.25">
      <c r="A153" s="1143"/>
      <c r="B153" s="1144"/>
      <c r="C153" s="1145"/>
      <c r="D153" s="1192"/>
      <c r="E153" s="1193"/>
      <c r="F153" s="1194"/>
      <c r="G153" s="275"/>
      <c r="H153" s="1300"/>
      <c r="I153" s="1301"/>
    </row>
    <row r="154" spans="1:9" ht="18.75" customHeight="1" x14ac:dyDescent="0.25">
      <c r="A154" s="1143"/>
      <c r="B154" s="1144"/>
      <c r="C154" s="1145"/>
      <c r="D154" s="1192"/>
      <c r="E154" s="1193"/>
      <c r="F154" s="1194"/>
      <c r="G154" s="282"/>
      <c r="H154" s="1146"/>
      <c r="I154" s="1148"/>
    </row>
    <row r="155" spans="1:9" ht="31.5" x14ac:dyDescent="0.25">
      <c r="A155" s="1146"/>
      <c r="B155" s="1147"/>
      <c r="C155" s="1148"/>
      <c r="D155" s="1179"/>
      <c r="E155" s="1180"/>
      <c r="F155" s="1289"/>
      <c r="G155" s="272"/>
      <c r="H155" s="1292"/>
      <c r="I155" s="1293"/>
    </row>
    <row r="156" spans="1:9" x14ac:dyDescent="0.25">
      <c r="A156" s="321"/>
      <c r="B156" s="320"/>
      <c r="C156" s="320"/>
      <c r="D156" s="320"/>
      <c r="E156" s="320"/>
      <c r="F156" s="320"/>
      <c r="G156" s="398"/>
      <c r="H156" s="1302"/>
      <c r="I156" s="1294"/>
    </row>
    <row r="157" spans="1:9" ht="18.75" x14ac:dyDescent="0.25">
      <c r="A157" s="1164"/>
      <c r="B157" s="1165"/>
      <c r="C157" s="1165"/>
      <c r="D157" s="1165"/>
      <c r="E157" s="1310"/>
      <c r="F157" s="413"/>
      <c r="G157" s="397"/>
      <c r="H157" s="1303"/>
      <c r="I157" s="1296"/>
    </row>
    <row r="158" spans="1:9" ht="31.5" x14ac:dyDescent="0.25">
      <c r="A158" s="1202"/>
      <c r="B158" s="1203"/>
      <c r="C158" s="1203"/>
      <c r="D158" s="1203"/>
      <c r="E158" s="1203"/>
      <c r="F158" s="1203"/>
      <c r="G158" s="1203"/>
      <c r="H158" s="1203"/>
      <c r="I158" s="1204"/>
    </row>
    <row r="159" spans="1:9" ht="23.25" x14ac:dyDescent="0.25">
      <c r="A159" s="268"/>
      <c r="B159" s="1270"/>
      <c r="C159" s="1271"/>
      <c r="D159" s="1271"/>
      <c r="E159" s="1272"/>
      <c r="F159" s="1271"/>
      <c r="G159" s="1271"/>
      <c r="H159" s="1271"/>
      <c r="I159" s="1272"/>
    </row>
    <row r="160" spans="1:9" ht="23.25" x14ac:dyDescent="0.35">
      <c r="A160" s="509"/>
      <c r="B160" s="1297"/>
      <c r="C160" s="1297"/>
      <c r="D160" s="1297"/>
      <c r="E160" s="1297"/>
      <c r="F160" s="256"/>
      <c r="G160" s="257"/>
      <c r="H160" s="141"/>
      <c r="I160" s="142"/>
    </row>
    <row r="161" spans="1:9" ht="23.25" x14ac:dyDescent="0.35">
      <c r="A161" s="505"/>
      <c r="B161" s="1273"/>
      <c r="C161" s="1273"/>
      <c r="D161" s="1273"/>
      <c r="E161" s="1273"/>
      <c r="F161" s="259"/>
      <c r="G161" s="1314"/>
      <c r="H161" s="1314"/>
      <c r="I161" s="738"/>
    </row>
    <row r="162" spans="1:9" ht="23.25" x14ac:dyDescent="0.35">
      <c r="A162" s="505"/>
      <c r="B162" s="263"/>
      <c r="C162" s="1274"/>
      <c r="D162" s="1274"/>
      <c r="E162" s="60"/>
      <c r="F162" s="259"/>
      <c r="G162" s="260"/>
      <c r="H162" s="728"/>
      <c r="I162" s="729"/>
    </row>
    <row r="163" spans="1:9" ht="23.25" x14ac:dyDescent="0.35">
      <c r="A163" s="47"/>
      <c r="B163" s="270"/>
      <c r="C163" s="148"/>
      <c r="D163" s="148"/>
      <c r="E163" s="150"/>
      <c r="F163" s="259"/>
      <c r="G163" s="260"/>
      <c r="H163" s="728"/>
      <c r="I163" s="729"/>
    </row>
    <row r="164" spans="1:9" ht="23.25" x14ac:dyDescent="0.35">
      <c r="A164" s="38"/>
      <c r="B164" s="1304"/>
      <c r="C164" s="1305"/>
      <c r="D164" s="1305"/>
      <c r="E164" s="1306"/>
      <c r="F164" s="259"/>
      <c r="G164" s="260"/>
      <c r="H164" s="62"/>
      <c r="I164" s="63"/>
    </row>
    <row r="165" spans="1:9" ht="18.75" x14ac:dyDescent="0.3">
      <c r="A165" s="35"/>
      <c r="B165" s="1304"/>
      <c r="C165" s="1305"/>
      <c r="D165" s="1305"/>
      <c r="E165" s="1306"/>
      <c r="F165" s="155"/>
      <c r="G165" s="26"/>
      <c r="H165" s="26"/>
      <c r="I165" s="34"/>
    </row>
    <row r="166" spans="1:9" ht="18.75" x14ac:dyDescent="0.3">
      <c r="A166" s="30"/>
      <c r="B166" s="33"/>
      <c r="C166" s="31"/>
      <c r="D166" s="31"/>
      <c r="E166" s="32"/>
      <c r="F166" s="156"/>
      <c r="G166" s="31"/>
      <c r="H166" s="31"/>
      <c r="I166" s="32"/>
    </row>
    <row r="167" spans="1:9" ht="35.1" customHeight="1" x14ac:dyDescent="0.25">
      <c r="A167" s="18"/>
      <c r="B167" s="18"/>
      <c r="C167" s="18"/>
      <c r="D167" s="28"/>
      <c r="E167" s="28"/>
      <c r="F167" s="154"/>
      <c r="G167" s="29"/>
      <c r="H167" s="29"/>
      <c r="I167" s="29"/>
    </row>
    <row r="168" spans="1:9" ht="33.75" customHeight="1" x14ac:dyDescent="0.25">
      <c r="A168" s="1140"/>
      <c r="B168" s="1141"/>
      <c r="C168" s="1142"/>
      <c r="D168" s="1190"/>
      <c r="E168" s="1191"/>
      <c r="F168" s="816"/>
      <c r="G168" s="23"/>
      <c r="H168" s="1298"/>
      <c r="I168" s="1299"/>
    </row>
    <row r="169" spans="1:9" ht="26.25" x14ac:dyDescent="0.25">
      <c r="A169" s="1143"/>
      <c r="B169" s="1144"/>
      <c r="C169" s="1145"/>
      <c r="D169" s="1192"/>
      <c r="E169" s="1193"/>
      <c r="F169" s="1194"/>
      <c r="G169" s="275"/>
      <c r="H169" s="1300"/>
      <c r="I169" s="1301"/>
    </row>
    <row r="170" spans="1:9" ht="18.75" x14ac:dyDescent="0.25">
      <c r="A170" s="1143"/>
      <c r="B170" s="1144"/>
      <c r="C170" s="1145"/>
      <c r="D170" s="1192"/>
      <c r="E170" s="1193"/>
      <c r="F170" s="1194"/>
      <c r="G170" s="282"/>
      <c r="H170" s="1146"/>
      <c r="I170" s="1148"/>
    </row>
    <row r="171" spans="1:9" ht="31.5" x14ac:dyDescent="0.25">
      <c r="A171" s="1146"/>
      <c r="B171" s="1147"/>
      <c r="C171" s="1148"/>
      <c r="D171" s="1179"/>
      <c r="E171" s="1180"/>
      <c r="F171" s="1289"/>
      <c r="G171" s="272"/>
      <c r="H171" s="1292"/>
      <c r="I171" s="1293"/>
    </row>
    <row r="172" spans="1:9" x14ac:dyDescent="0.25">
      <c r="A172" s="321"/>
      <c r="B172" s="320"/>
      <c r="C172" s="320"/>
      <c r="D172" s="320"/>
      <c r="E172" s="320"/>
      <c r="F172" s="320"/>
      <c r="G172" s="398"/>
      <c r="H172" s="1282"/>
      <c r="I172" s="1294"/>
    </row>
    <row r="173" spans="1:9" ht="18.75" x14ac:dyDescent="0.25">
      <c r="A173" s="1164"/>
      <c r="B173" s="1165"/>
      <c r="C173" s="1165"/>
      <c r="D173" s="1165"/>
      <c r="E173" s="1310"/>
      <c r="F173" s="1"/>
      <c r="G173" s="397"/>
      <c r="H173" s="1295"/>
      <c r="I173" s="1296"/>
    </row>
    <row r="174" spans="1:9" ht="31.5" x14ac:dyDescent="0.25">
      <c r="A174" s="1253"/>
      <c r="B174" s="1254"/>
      <c r="C174" s="1254"/>
      <c r="D174" s="1254"/>
      <c r="E174" s="1254"/>
      <c r="F174" s="1254"/>
      <c r="G174" s="1254"/>
      <c r="H174" s="1254"/>
      <c r="I174" s="1255"/>
    </row>
    <row r="175" spans="1:9" ht="23.25" x14ac:dyDescent="0.25">
      <c r="A175" s="268"/>
      <c r="B175" s="1270"/>
      <c r="C175" s="1271"/>
      <c r="D175" s="1271"/>
      <c r="E175" s="1272"/>
      <c r="F175" s="1271"/>
      <c r="G175" s="1271"/>
      <c r="H175" s="1271"/>
      <c r="I175" s="1272"/>
    </row>
    <row r="176" spans="1:9" ht="23.25" x14ac:dyDescent="0.35">
      <c r="A176" s="509"/>
      <c r="B176" s="1297"/>
      <c r="C176" s="1297"/>
      <c r="D176" s="1297"/>
      <c r="E176" s="1297"/>
      <c r="F176" s="256"/>
      <c r="G176" s="257"/>
      <c r="H176" s="141"/>
      <c r="I176" s="142"/>
    </row>
    <row r="177" spans="1:9" ht="23.25" x14ac:dyDescent="0.35">
      <c r="A177" s="505"/>
      <c r="B177" s="1273"/>
      <c r="C177" s="1273"/>
      <c r="D177" s="1273"/>
      <c r="E177" s="1273"/>
      <c r="F177" s="259"/>
      <c r="G177" s="1314"/>
      <c r="H177" s="1314"/>
      <c r="I177" s="738"/>
    </row>
    <row r="178" spans="1:9" ht="23.25" x14ac:dyDescent="0.35">
      <c r="A178" s="505"/>
      <c r="B178" s="263"/>
      <c r="C178" s="1274"/>
      <c r="D178" s="1274"/>
      <c r="E178" s="60"/>
      <c r="F178" s="259"/>
      <c r="G178" s="260"/>
      <c r="H178" s="728"/>
      <c r="I178" s="729"/>
    </row>
    <row r="179" spans="1:9" ht="23.25" x14ac:dyDescent="0.35">
      <c r="A179" s="47"/>
      <c r="B179" s="270"/>
      <c r="C179" s="148"/>
      <c r="D179" s="148"/>
      <c r="E179" s="150"/>
      <c r="F179" s="259"/>
      <c r="G179" s="260"/>
      <c r="H179" s="728"/>
      <c r="I179" s="729"/>
    </row>
    <row r="180" spans="1:9" ht="23.25" x14ac:dyDescent="0.35">
      <c r="A180" s="38"/>
      <c r="B180" s="1304"/>
      <c r="C180" s="1305"/>
      <c r="D180" s="1305"/>
      <c r="E180" s="1306"/>
      <c r="F180" s="259"/>
      <c r="G180" s="260"/>
      <c r="H180" s="62"/>
      <c r="I180" s="63"/>
    </row>
    <row r="181" spans="1:9" ht="12.75" customHeight="1" x14ac:dyDescent="0.35">
      <c r="A181" s="38"/>
      <c r="B181" s="1304"/>
      <c r="C181" s="1305"/>
      <c r="D181" s="1305"/>
      <c r="E181" s="1306"/>
      <c r="F181" s="283"/>
      <c r="G181" s="260"/>
      <c r="H181" s="62"/>
      <c r="I181" s="63"/>
    </row>
    <row r="182" spans="1:9" ht="25.5" customHeight="1" x14ac:dyDescent="0.35">
      <c r="A182" s="287"/>
      <c r="B182" s="743"/>
      <c r="C182" s="743"/>
      <c r="D182" s="743"/>
      <c r="E182" s="744"/>
      <c r="F182" s="290"/>
      <c r="G182" s="291"/>
      <c r="H182" s="292"/>
      <c r="I182" s="293"/>
    </row>
    <row r="183" spans="1:9" ht="27" customHeight="1" x14ac:dyDescent="0.25">
      <c r="A183" s="1140"/>
      <c r="B183" s="1141"/>
      <c r="C183" s="1142"/>
      <c r="D183" s="1191"/>
      <c r="E183" s="1191"/>
      <c r="F183" s="816"/>
      <c r="G183" s="23"/>
      <c r="H183" s="1298"/>
      <c r="I183" s="1299"/>
    </row>
    <row r="184" spans="1:9" ht="26.25" x14ac:dyDescent="0.25">
      <c r="A184" s="1143"/>
      <c r="B184" s="1144"/>
      <c r="C184" s="1145"/>
      <c r="D184" s="1193"/>
      <c r="E184" s="1193"/>
      <c r="F184" s="1194"/>
      <c r="G184" s="275"/>
      <c r="H184" s="1300"/>
      <c r="I184" s="1301"/>
    </row>
    <row r="185" spans="1:9" ht="18.75" x14ac:dyDescent="0.25">
      <c r="A185" s="1143"/>
      <c r="B185" s="1144"/>
      <c r="C185" s="1145"/>
      <c r="D185" s="1193"/>
      <c r="E185" s="1193"/>
      <c r="F185" s="1194"/>
      <c r="G185" s="282"/>
      <c r="H185" s="1146"/>
      <c r="I185" s="1148"/>
    </row>
    <row r="186" spans="1:9" ht="31.5" x14ac:dyDescent="0.25">
      <c r="A186" s="1146"/>
      <c r="B186" s="1147"/>
      <c r="C186" s="1148"/>
      <c r="D186" s="1180"/>
      <c r="E186" s="1180"/>
      <c r="F186" s="1289"/>
      <c r="G186" s="272"/>
      <c r="H186" s="1292"/>
      <c r="I186" s="1293"/>
    </row>
    <row r="187" spans="1:9" x14ac:dyDescent="0.25">
      <c r="A187" s="321"/>
      <c r="B187" s="506"/>
      <c r="C187" s="506"/>
      <c r="D187" s="506"/>
      <c r="E187" s="506"/>
      <c r="F187" s="506"/>
      <c r="G187" s="506"/>
      <c r="H187" s="1302"/>
      <c r="I187" s="1294"/>
    </row>
    <row r="188" spans="1:9" ht="18.75" x14ac:dyDescent="0.25">
      <c r="A188" s="1164"/>
      <c r="B188" s="1165"/>
      <c r="C188" s="1165"/>
      <c r="D188" s="1165"/>
      <c r="E188" s="1310"/>
      <c r="G188" s="396"/>
      <c r="H188" s="1303"/>
      <c r="I188" s="1296"/>
    </row>
    <row r="189" spans="1:9" ht="31.5" x14ac:dyDescent="0.25">
      <c r="A189" s="1202"/>
      <c r="B189" s="1203"/>
      <c r="C189" s="1203"/>
      <c r="D189" s="1203"/>
      <c r="E189" s="1203"/>
      <c r="F189" s="1203"/>
      <c r="G189" s="1203"/>
      <c r="H189" s="1203"/>
      <c r="I189" s="1204"/>
    </row>
    <row r="190" spans="1:9" ht="23.25" x14ac:dyDescent="0.25">
      <c r="A190" s="268"/>
      <c r="B190" s="1270"/>
      <c r="C190" s="1271"/>
      <c r="D190" s="1271"/>
      <c r="E190" s="1272"/>
      <c r="F190" s="1271"/>
      <c r="G190" s="1271"/>
      <c r="H190" s="1271"/>
      <c r="I190" s="1272"/>
    </row>
    <row r="191" spans="1:9" ht="23.25" x14ac:dyDescent="0.35">
      <c r="A191" s="509"/>
      <c r="B191" s="1297"/>
      <c r="C191" s="1297"/>
      <c r="D191" s="1297"/>
      <c r="E191" s="1297"/>
      <c r="F191" s="256"/>
      <c r="G191" s="257"/>
      <c r="H191" s="141"/>
      <c r="I191" s="142"/>
    </row>
    <row r="192" spans="1:9" ht="23.25" x14ac:dyDescent="0.35">
      <c r="A192" s="505"/>
      <c r="B192" s="1273"/>
      <c r="C192" s="1273"/>
      <c r="D192" s="1273"/>
      <c r="E192" s="1273"/>
      <c r="F192" s="259"/>
      <c r="G192" s="1314"/>
      <c r="H192" s="1314"/>
      <c r="I192" s="738"/>
    </row>
    <row r="193" spans="1:9" ht="23.25" x14ac:dyDescent="0.35">
      <c r="A193" s="505"/>
      <c r="B193" s="263"/>
      <c r="C193" s="1274"/>
      <c r="D193" s="1274"/>
      <c r="E193" s="60"/>
      <c r="F193" s="259"/>
      <c r="G193" s="260"/>
      <c r="H193" s="728"/>
      <c r="I193" s="729"/>
    </row>
    <row r="194" spans="1:9" ht="23.25" x14ac:dyDescent="0.35">
      <c r="A194" s="47"/>
      <c r="B194" s="270"/>
      <c r="C194" s="148"/>
      <c r="D194" s="148"/>
      <c r="E194" s="150"/>
      <c r="F194" s="259"/>
      <c r="G194" s="260"/>
      <c r="H194" s="728"/>
      <c r="I194" s="729"/>
    </row>
    <row r="195" spans="1:9" ht="23.25" x14ac:dyDescent="0.35">
      <c r="A195" s="38"/>
      <c r="B195" s="1304"/>
      <c r="C195" s="1305"/>
      <c r="D195" s="1305"/>
      <c r="E195" s="1306"/>
      <c r="F195" s="259"/>
      <c r="G195" s="260"/>
      <c r="H195" s="62"/>
      <c r="I195" s="63"/>
    </row>
    <row r="196" spans="1:9" ht="18.75" x14ac:dyDescent="0.3">
      <c r="A196" s="35"/>
      <c r="B196" s="1304"/>
      <c r="C196" s="1305"/>
      <c r="D196" s="1305"/>
      <c r="E196" s="1306"/>
      <c r="F196" s="155"/>
      <c r="G196" s="26"/>
      <c r="H196" s="26"/>
      <c r="I196" s="34"/>
    </row>
    <row r="197" spans="1:9" ht="18.75" x14ac:dyDescent="0.3">
      <c r="A197" s="30"/>
      <c r="B197" s="33"/>
      <c r="C197" s="31"/>
      <c r="D197" s="31"/>
      <c r="E197" s="32"/>
      <c r="F197" s="156"/>
      <c r="G197" s="31"/>
      <c r="H197" s="31"/>
      <c r="I197" s="32"/>
    </row>
    <row r="198" spans="1:9" ht="27" customHeight="1" x14ac:dyDescent="0.25">
      <c r="A198" s="18"/>
      <c r="B198" s="18"/>
      <c r="C198" s="18"/>
      <c r="D198" s="28"/>
      <c r="E198" s="28"/>
      <c r="F198" s="154"/>
      <c r="G198" s="29"/>
      <c r="H198" s="29"/>
      <c r="I198" s="29"/>
    </row>
    <row r="199" spans="1:9" ht="33.75" customHeight="1" x14ac:dyDescent="0.25">
      <c r="A199" s="1140"/>
      <c r="B199" s="1141"/>
      <c r="C199" s="1142"/>
      <c r="D199" s="1190"/>
      <c r="E199" s="1191"/>
      <c r="F199" s="816"/>
      <c r="G199" s="23"/>
      <c r="H199" s="1298"/>
      <c r="I199" s="1299"/>
    </row>
    <row r="200" spans="1:9" ht="26.25" x14ac:dyDescent="0.25">
      <c r="A200" s="1143"/>
      <c r="B200" s="1144"/>
      <c r="C200" s="1145"/>
      <c r="D200" s="1192"/>
      <c r="E200" s="1193"/>
      <c r="F200" s="1194"/>
      <c r="G200" s="275"/>
      <c r="H200" s="1300"/>
      <c r="I200" s="1301"/>
    </row>
    <row r="201" spans="1:9" ht="18.75" x14ac:dyDescent="0.25">
      <c r="A201" s="1143"/>
      <c r="B201" s="1144"/>
      <c r="C201" s="1145"/>
      <c r="D201" s="1192"/>
      <c r="E201" s="1193"/>
      <c r="F201" s="1194"/>
      <c r="G201" s="282"/>
      <c r="H201" s="1146"/>
      <c r="I201" s="1148"/>
    </row>
    <row r="202" spans="1:9" ht="31.5" x14ac:dyDescent="0.25">
      <c r="A202" s="1146"/>
      <c r="B202" s="1147"/>
      <c r="C202" s="1148"/>
      <c r="D202" s="1179"/>
      <c r="E202" s="1180"/>
      <c r="F202" s="1289"/>
      <c r="G202" s="272"/>
      <c r="H202" s="1292"/>
      <c r="I202" s="1293"/>
    </row>
    <row r="203" spans="1:9" x14ac:dyDescent="0.25">
      <c r="A203" s="321"/>
      <c r="B203" s="506"/>
      <c r="C203" s="506"/>
      <c r="D203" s="506"/>
      <c r="E203" s="506"/>
      <c r="F203" s="506"/>
      <c r="G203" s="506"/>
      <c r="H203" s="1302"/>
      <c r="I203" s="1294"/>
    </row>
    <row r="204" spans="1:9" ht="18.75" x14ac:dyDescent="0.25">
      <c r="A204" s="1164"/>
      <c r="B204" s="1165"/>
      <c r="C204" s="1165"/>
      <c r="D204" s="1165"/>
      <c r="E204" s="1310"/>
      <c r="G204" s="396"/>
      <c r="H204" s="1303"/>
      <c r="I204" s="1296"/>
    </row>
    <row r="205" spans="1:9" ht="31.5" x14ac:dyDescent="0.25">
      <c r="A205" s="1202"/>
      <c r="B205" s="1203"/>
      <c r="C205" s="1203"/>
      <c r="D205" s="1203"/>
      <c r="E205" s="1203"/>
      <c r="F205" s="1203"/>
      <c r="G205" s="1203"/>
      <c r="H205" s="1203"/>
      <c r="I205" s="1204"/>
    </row>
    <row r="206" spans="1:9" ht="23.25" x14ac:dyDescent="0.25">
      <c r="A206" s="268"/>
      <c r="B206" s="1271"/>
      <c r="C206" s="1271"/>
      <c r="D206" s="1271"/>
      <c r="E206" s="1272"/>
      <c r="F206" s="1271"/>
      <c r="G206" s="1271"/>
      <c r="H206" s="1271"/>
      <c r="I206" s="1272"/>
    </row>
    <row r="207" spans="1:9" ht="23.25" x14ac:dyDescent="0.35">
      <c r="A207" s="509"/>
      <c r="B207" s="1297"/>
      <c r="C207" s="1297"/>
      <c r="D207" s="1297"/>
      <c r="E207" s="1297"/>
      <c r="F207" s="256"/>
      <c r="G207" s="257"/>
      <c r="H207" s="141"/>
      <c r="I207" s="142"/>
    </row>
    <row r="208" spans="1:9" ht="23.25" x14ac:dyDescent="0.35">
      <c r="A208" s="505"/>
      <c r="B208" s="1273"/>
      <c r="C208" s="1273"/>
      <c r="D208" s="1273"/>
      <c r="E208" s="1273"/>
      <c r="F208" s="259"/>
      <c r="G208" s="1314"/>
      <c r="H208" s="1314"/>
      <c r="I208" s="738"/>
    </row>
    <row r="209" spans="1:9" ht="23.25" x14ac:dyDescent="0.35">
      <c r="A209" s="505"/>
      <c r="B209" s="263"/>
      <c r="C209" s="1274"/>
      <c r="D209" s="1274"/>
      <c r="E209" s="60"/>
      <c r="F209" s="259"/>
      <c r="G209" s="260"/>
      <c r="H209" s="728"/>
      <c r="I209" s="729"/>
    </row>
    <row r="210" spans="1:9" ht="23.25" x14ac:dyDescent="0.35">
      <c r="A210" s="47"/>
      <c r="B210" s="270"/>
      <c r="C210" s="148"/>
      <c r="D210" s="148"/>
      <c r="E210" s="150"/>
      <c r="F210" s="259"/>
      <c r="G210" s="260"/>
      <c r="H210" s="728"/>
      <c r="I210" s="729"/>
    </row>
    <row r="211" spans="1:9" ht="25.5" customHeight="1" x14ac:dyDescent="0.35">
      <c r="A211" s="38"/>
      <c r="B211" s="1304"/>
      <c r="C211" s="1305"/>
      <c r="D211" s="1305"/>
      <c r="E211" s="1306"/>
      <c r="F211" s="259"/>
      <c r="G211" s="260"/>
      <c r="H211" s="62"/>
      <c r="I211" s="63"/>
    </row>
    <row r="212" spans="1:9" ht="44.25" customHeight="1" x14ac:dyDescent="0.35">
      <c r="A212" s="287"/>
      <c r="B212" s="1307"/>
      <c r="C212" s="1308"/>
      <c r="D212" s="1308"/>
      <c r="E212" s="1309"/>
      <c r="F212" s="290"/>
      <c r="G212" s="291"/>
      <c r="H212" s="292"/>
      <c r="I212" s="293"/>
    </row>
    <row r="213" spans="1:9" ht="33.75" customHeight="1" x14ac:dyDescent="0.25">
      <c r="A213" s="1140"/>
      <c r="B213" s="1141"/>
      <c r="C213" s="1142"/>
      <c r="D213" s="1190"/>
      <c r="E213" s="1191"/>
      <c r="F213" s="816"/>
      <c r="G213" s="23"/>
      <c r="H213" s="1298"/>
      <c r="I213" s="1299"/>
    </row>
    <row r="214" spans="1:9" ht="26.25" x14ac:dyDescent="0.25">
      <c r="A214" s="1143"/>
      <c r="B214" s="1144"/>
      <c r="C214" s="1145"/>
      <c r="D214" s="1192"/>
      <c r="E214" s="1193"/>
      <c r="F214" s="1194"/>
      <c r="G214" s="275"/>
      <c r="H214" s="1300"/>
      <c r="I214" s="1301"/>
    </row>
    <row r="215" spans="1:9" ht="18.75" customHeight="1" x14ac:dyDescent="0.25">
      <c r="A215" s="1143"/>
      <c r="B215" s="1144"/>
      <c r="C215" s="1145"/>
      <c r="D215" s="1192"/>
      <c r="E215" s="1193"/>
      <c r="F215" s="1194"/>
      <c r="G215" s="282"/>
      <c r="H215" s="1146"/>
      <c r="I215" s="1148"/>
    </row>
    <row r="216" spans="1:9" ht="31.5" x14ac:dyDescent="0.25">
      <c r="A216" s="1146"/>
      <c r="B216" s="1147"/>
      <c r="C216" s="1148"/>
      <c r="D216" s="1179"/>
      <c r="E216" s="1180"/>
      <c r="F216" s="1289"/>
      <c r="G216" s="272"/>
      <c r="H216" s="1292"/>
      <c r="I216" s="1293"/>
    </row>
    <row r="217" spans="1:9" x14ac:dyDescent="0.25">
      <c r="A217" s="321"/>
      <c r="B217" s="506"/>
      <c r="C217" s="506"/>
      <c r="D217" s="506"/>
      <c r="E217" s="506"/>
      <c r="F217" s="506"/>
      <c r="G217" s="398"/>
      <c r="H217" s="1282"/>
      <c r="I217" s="1294"/>
    </row>
    <row r="218" spans="1:9" ht="18.75" x14ac:dyDescent="0.25">
      <c r="A218" s="1164"/>
      <c r="B218" s="1165"/>
      <c r="C218" s="1165"/>
      <c r="D218" s="1165"/>
      <c r="E218" s="1310"/>
      <c r="G218" s="397"/>
      <c r="H218" s="1295"/>
      <c r="I218" s="1296"/>
    </row>
    <row r="219" spans="1:9" ht="31.5" x14ac:dyDescent="0.25">
      <c r="A219" s="1202"/>
      <c r="B219" s="1203"/>
      <c r="C219" s="1203"/>
      <c r="D219" s="1203"/>
      <c r="E219" s="1203"/>
      <c r="F219" s="1203"/>
      <c r="G219" s="1203"/>
      <c r="H219" s="1203"/>
      <c r="I219" s="1204"/>
    </row>
    <row r="220" spans="1:9" ht="23.25" x14ac:dyDescent="0.25">
      <c r="A220" s="268"/>
      <c r="B220" s="1270"/>
      <c r="C220" s="1271"/>
      <c r="D220" s="1271"/>
      <c r="E220" s="1272"/>
      <c r="F220" s="1270"/>
      <c r="G220" s="1271"/>
      <c r="H220" s="1271"/>
      <c r="I220" s="1272"/>
    </row>
    <row r="221" spans="1:9" ht="23.25" x14ac:dyDescent="0.35">
      <c r="A221" s="493"/>
      <c r="B221" s="1297"/>
      <c r="C221" s="1297"/>
      <c r="D221" s="1297"/>
      <c r="E221" s="1297"/>
      <c r="F221" s="256"/>
      <c r="G221" s="257"/>
      <c r="H221" s="141"/>
      <c r="I221" s="142"/>
    </row>
    <row r="222" spans="1:9" ht="23.25" x14ac:dyDescent="0.35">
      <c r="A222" s="505"/>
      <c r="B222" s="1273"/>
      <c r="C222" s="1273"/>
      <c r="D222" s="1273"/>
      <c r="E222" s="1273"/>
      <c r="F222" s="259"/>
      <c r="G222" s="1314"/>
      <c r="H222" s="1314"/>
      <c r="I222" s="738"/>
    </row>
    <row r="223" spans="1:9" ht="23.25" x14ac:dyDescent="0.35">
      <c r="A223" s="505"/>
      <c r="B223" s="263"/>
      <c r="C223" s="1274"/>
      <c r="D223" s="1274"/>
      <c r="E223" s="60"/>
      <c r="F223" s="259"/>
      <c r="G223" s="260"/>
      <c r="H223" s="728"/>
      <c r="I223" s="729"/>
    </row>
    <row r="224" spans="1:9" ht="23.25" x14ac:dyDescent="0.35">
      <c r="A224" s="47"/>
      <c r="B224" s="264"/>
      <c r="C224" s="60"/>
      <c r="D224" s="60"/>
      <c r="E224" s="61"/>
      <c r="F224" s="259"/>
      <c r="G224" s="260"/>
      <c r="H224" s="728"/>
      <c r="I224" s="729"/>
    </row>
    <row r="225" spans="1:9" ht="23.25" x14ac:dyDescent="0.35">
      <c r="A225" s="492"/>
      <c r="B225" s="1304"/>
      <c r="C225" s="1305"/>
      <c r="D225" s="1305"/>
      <c r="E225" s="1306"/>
      <c r="F225" s="283"/>
      <c r="G225" s="260"/>
      <c r="H225" s="62"/>
      <c r="I225" s="63"/>
    </row>
    <row r="226" spans="1:9" ht="18.75" x14ac:dyDescent="0.3">
      <c r="A226" s="149"/>
      <c r="B226" s="1304"/>
      <c r="C226" s="1305"/>
      <c r="D226" s="1305"/>
      <c r="E226" s="1306"/>
      <c r="F226" s="155"/>
      <c r="G226" s="26"/>
      <c r="H226" s="26"/>
      <c r="I226" s="34"/>
    </row>
    <row r="227" spans="1:9" ht="18.75" x14ac:dyDescent="0.3">
      <c r="A227" s="30"/>
      <c r="B227" s="33"/>
      <c r="C227" s="31"/>
      <c r="D227" s="31"/>
      <c r="E227" s="32"/>
      <c r="F227" s="156"/>
      <c r="G227" s="31"/>
      <c r="H227" s="31"/>
      <c r="I227" s="32"/>
    </row>
    <row r="228" spans="1:9" ht="35.1" customHeight="1" x14ac:dyDescent="0.25">
      <c r="A228" s="18"/>
      <c r="B228" s="18"/>
      <c r="C228" s="18"/>
      <c r="D228" s="28"/>
      <c r="E228" s="28"/>
      <c r="F228" s="154"/>
      <c r="G228" s="29"/>
      <c r="H228" s="29"/>
      <c r="I228" s="29"/>
    </row>
    <row r="229" spans="1:9" ht="33.75" customHeight="1" x14ac:dyDescent="0.25">
      <c r="A229" s="1140"/>
      <c r="B229" s="1141"/>
      <c r="C229" s="1142"/>
      <c r="D229" s="1190"/>
      <c r="E229" s="1191"/>
      <c r="F229" s="816"/>
      <c r="G229" s="23"/>
      <c r="H229" s="1298"/>
      <c r="I229" s="1299"/>
    </row>
    <row r="230" spans="1:9" ht="26.25" x14ac:dyDescent="0.25">
      <c r="A230" s="1143"/>
      <c r="B230" s="1144"/>
      <c r="C230" s="1145"/>
      <c r="D230" s="1192"/>
      <c r="E230" s="1193"/>
      <c r="F230" s="1194"/>
      <c r="G230" s="275"/>
      <c r="H230" s="1300"/>
      <c r="I230" s="1301"/>
    </row>
    <row r="231" spans="1:9" ht="18.75" customHeight="1" x14ac:dyDescent="0.25">
      <c r="A231" s="1143"/>
      <c r="B231" s="1144"/>
      <c r="C231" s="1145"/>
      <c r="D231" s="1192"/>
      <c r="E231" s="1193"/>
      <c r="F231" s="1194"/>
      <c r="G231" s="282"/>
      <c r="H231" s="1146"/>
      <c r="I231" s="1148"/>
    </row>
    <row r="232" spans="1:9" ht="31.5" x14ac:dyDescent="0.25">
      <c r="A232" s="1146"/>
      <c r="B232" s="1147"/>
      <c r="C232" s="1148"/>
      <c r="D232" s="1179"/>
      <c r="E232" s="1180"/>
      <c r="F232" s="1289"/>
      <c r="G232" s="272"/>
      <c r="H232" s="1292"/>
      <c r="I232" s="1293"/>
    </row>
    <row r="233" spans="1:9" x14ac:dyDescent="0.25">
      <c r="A233" s="321"/>
      <c r="B233" s="506"/>
      <c r="C233" s="506"/>
      <c r="D233" s="506"/>
      <c r="E233" s="506"/>
      <c r="F233" s="506"/>
      <c r="G233" s="506"/>
      <c r="H233" s="1302"/>
      <c r="I233" s="1294"/>
    </row>
    <row r="234" spans="1:9" ht="18.75" x14ac:dyDescent="0.25">
      <c r="A234" s="1164"/>
      <c r="B234" s="1165"/>
      <c r="C234" s="1165"/>
      <c r="D234" s="1165"/>
      <c r="E234" s="1310"/>
      <c r="G234" s="396"/>
      <c r="H234" s="1303"/>
      <c r="I234" s="1296"/>
    </row>
    <row r="235" spans="1:9" ht="31.5" x14ac:dyDescent="0.25">
      <c r="A235" s="1202"/>
      <c r="B235" s="1203"/>
      <c r="C235" s="1203"/>
      <c r="D235" s="1203"/>
      <c r="E235" s="1203"/>
      <c r="F235" s="1203"/>
      <c r="G235" s="1203"/>
      <c r="H235" s="1203"/>
      <c r="I235" s="1204"/>
    </row>
    <row r="236" spans="1:9" ht="23.25" x14ac:dyDescent="0.25">
      <c r="A236" s="268"/>
      <c r="B236" s="1271"/>
      <c r="C236" s="1271"/>
      <c r="D236" s="1271"/>
      <c r="E236" s="1272"/>
      <c r="F236" s="1271"/>
      <c r="G236" s="1271"/>
      <c r="H236" s="1271"/>
      <c r="I236" s="1272"/>
    </row>
    <row r="237" spans="1:9" ht="23.25" x14ac:dyDescent="0.35">
      <c r="A237" s="509"/>
      <c r="B237" s="1297"/>
      <c r="C237" s="1297"/>
      <c r="D237" s="1297"/>
      <c r="E237" s="1297"/>
      <c r="F237" s="256"/>
      <c r="G237" s="257"/>
      <c r="H237" s="141"/>
      <c r="I237" s="142"/>
    </row>
    <row r="238" spans="1:9" ht="23.25" x14ac:dyDescent="0.35">
      <c r="A238" s="505"/>
      <c r="B238" s="1273"/>
      <c r="C238" s="1273"/>
      <c r="D238" s="1273"/>
      <c r="E238" s="1273"/>
      <c r="F238" s="259"/>
      <c r="G238" s="1315"/>
      <c r="H238" s="1315"/>
      <c r="I238" s="738"/>
    </row>
    <row r="239" spans="1:9" ht="27" customHeight="1" x14ac:dyDescent="0.35">
      <c r="A239" s="505"/>
      <c r="B239" s="263"/>
      <c r="C239" s="1274"/>
      <c r="D239" s="1274"/>
      <c r="E239" s="60"/>
      <c r="F239" s="259"/>
      <c r="G239" s="260"/>
      <c r="H239" s="728"/>
      <c r="I239" s="729"/>
    </row>
    <row r="240" spans="1:9" ht="23.25" x14ac:dyDescent="0.35">
      <c r="A240" s="47"/>
      <c r="B240" s="270"/>
      <c r="C240" s="148"/>
      <c r="D240" s="148"/>
      <c r="E240" s="150"/>
      <c r="F240" s="259"/>
      <c r="G240" s="260"/>
      <c r="H240" s="728"/>
      <c r="I240" s="729"/>
    </row>
    <row r="241" spans="1:9" ht="27" customHeight="1" x14ac:dyDescent="0.35">
      <c r="A241" s="38"/>
      <c r="B241" s="1304"/>
      <c r="C241" s="1305"/>
      <c r="D241" s="1305"/>
      <c r="E241" s="1306"/>
      <c r="F241" s="259"/>
      <c r="G241" s="260"/>
      <c r="H241" s="62"/>
      <c r="I241" s="63"/>
    </row>
    <row r="242" spans="1:9" ht="18.75" x14ac:dyDescent="0.3">
      <c r="A242" s="35"/>
      <c r="B242" s="1304"/>
      <c r="C242" s="1305"/>
      <c r="D242" s="1305"/>
      <c r="E242" s="1306"/>
      <c r="F242" s="728"/>
      <c r="G242" s="26"/>
      <c r="H242" s="26"/>
      <c r="I242" s="34"/>
    </row>
    <row r="243" spans="1:9" ht="18.75" x14ac:dyDescent="0.3">
      <c r="A243" s="36"/>
      <c r="B243" s="33"/>
      <c r="C243" s="31"/>
      <c r="D243" s="31"/>
      <c r="E243" s="32"/>
      <c r="F243" s="156"/>
      <c r="G243" s="31"/>
      <c r="H243" s="31"/>
      <c r="I243" s="32"/>
    </row>
    <row r="244" spans="1:9" x14ac:dyDescent="0.25">
      <c r="F244" s="160"/>
    </row>
    <row r="245" spans="1:9" x14ac:dyDescent="0.25">
      <c r="F245" s="160"/>
    </row>
  </sheetData>
  <mergeCells count="264">
    <mergeCell ref="B237:E237"/>
    <mergeCell ref="B238:E238"/>
    <mergeCell ref="G238:H238"/>
    <mergeCell ref="C239:D239"/>
    <mergeCell ref="B241:E242"/>
    <mergeCell ref="D232:F232"/>
    <mergeCell ref="H232:I232"/>
    <mergeCell ref="H233:I234"/>
    <mergeCell ref="A234:E234"/>
    <mergeCell ref="A235:I235"/>
    <mergeCell ref="B236:E236"/>
    <mergeCell ref="F236:I236"/>
    <mergeCell ref="B221:E221"/>
    <mergeCell ref="B222:E222"/>
    <mergeCell ref="G222:H222"/>
    <mergeCell ref="C223:D223"/>
    <mergeCell ref="B225:E226"/>
    <mergeCell ref="A229:C232"/>
    <mergeCell ref="D229:F231"/>
    <mergeCell ref="H229:I229"/>
    <mergeCell ref="H230:I230"/>
    <mergeCell ref="H231:I231"/>
    <mergeCell ref="D216:F216"/>
    <mergeCell ref="H216:I216"/>
    <mergeCell ref="H217:I218"/>
    <mergeCell ref="A218:E218"/>
    <mergeCell ref="A219:I219"/>
    <mergeCell ref="B220:E220"/>
    <mergeCell ref="F220:I220"/>
    <mergeCell ref="B207:E207"/>
    <mergeCell ref="B208:E208"/>
    <mergeCell ref="G208:H208"/>
    <mergeCell ref="C209:D209"/>
    <mergeCell ref="B211:E212"/>
    <mergeCell ref="A213:C216"/>
    <mergeCell ref="D213:F215"/>
    <mergeCell ref="H213:I213"/>
    <mergeCell ref="H214:I214"/>
    <mergeCell ref="H215:I215"/>
    <mergeCell ref="D202:F202"/>
    <mergeCell ref="H202:I202"/>
    <mergeCell ref="H203:I204"/>
    <mergeCell ref="A204:E204"/>
    <mergeCell ref="A205:I205"/>
    <mergeCell ref="B206:E206"/>
    <mergeCell ref="F206:I206"/>
    <mergeCell ref="B191:E191"/>
    <mergeCell ref="B192:E192"/>
    <mergeCell ref="G192:H192"/>
    <mergeCell ref="C193:D193"/>
    <mergeCell ref="B195:E196"/>
    <mergeCell ref="A199:C202"/>
    <mergeCell ref="D199:F201"/>
    <mergeCell ref="H199:I199"/>
    <mergeCell ref="H200:I200"/>
    <mergeCell ref="H201:I201"/>
    <mergeCell ref="D186:F186"/>
    <mergeCell ref="H186:I186"/>
    <mergeCell ref="H187:I188"/>
    <mergeCell ref="A188:E188"/>
    <mergeCell ref="A189:I189"/>
    <mergeCell ref="B190:E190"/>
    <mergeCell ref="F190:I190"/>
    <mergeCell ref="B176:E176"/>
    <mergeCell ref="B177:E177"/>
    <mergeCell ref="G177:H177"/>
    <mergeCell ref="C178:D178"/>
    <mergeCell ref="B180:E181"/>
    <mergeCell ref="A183:C186"/>
    <mergeCell ref="D183:F185"/>
    <mergeCell ref="H183:I183"/>
    <mergeCell ref="H184:I184"/>
    <mergeCell ref="H185:I185"/>
    <mergeCell ref="D171:F171"/>
    <mergeCell ref="H171:I171"/>
    <mergeCell ref="H172:I173"/>
    <mergeCell ref="A173:E173"/>
    <mergeCell ref="A174:I174"/>
    <mergeCell ref="B175:E175"/>
    <mergeCell ref="F175:I175"/>
    <mergeCell ref="B160:E160"/>
    <mergeCell ref="B161:E161"/>
    <mergeCell ref="G161:H161"/>
    <mergeCell ref="C162:D162"/>
    <mergeCell ref="B164:E165"/>
    <mergeCell ref="A168:C171"/>
    <mergeCell ref="D168:F170"/>
    <mergeCell ref="H168:I168"/>
    <mergeCell ref="H169:I169"/>
    <mergeCell ref="H170:I170"/>
    <mergeCell ref="D155:F155"/>
    <mergeCell ref="H155:I155"/>
    <mergeCell ref="H156:I157"/>
    <mergeCell ref="A157:E157"/>
    <mergeCell ref="A158:I158"/>
    <mergeCell ref="B159:E159"/>
    <mergeCell ref="F159:I159"/>
    <mergeCell ref="B145:E145"/>
    <mergeCell ref="B146:E146"/>
    <mergeCell ref="G146:H146"/>
    <mergeCell ref="C147:D147"/>
    <mergeCell ref="B149:E150"/>
    <mergeCell ref="A152:C155"/>
    <mergeCell ref="D152:F154"/>
    <mergeCell ref="H152:I152"/>
    <mergeCell ref="H153:I153"/>
    <mergeCell ref="H154:I154"/>
    <mergeCell ref="H140:I140"/>
    <mergeCell ref="H141:I142"/>
    <mergeCell ref="A142:E142"/>
    <mergeCell ref="A143:I143"/>
    <mergeCell ref="B144:E144"/>
    <mergeCell ref="F144:I144"/>
    <mergeCell ref="B130:E130"/>
    <mergeCell ref="G130:H130"/>
    <mergeCell ref="C131:D131"/>
    <mergeCell ref="B133:E134"/>
    <mergeCell ref="A137:C140"/>
    <mergeCell ref="D137:F139"/>
    <mergeCell ref="H137:I137"/>
    <mergeCell ref="H138:I138"/>
    <mergeCell ref="H139:I139"/>
    <mergeCell ref="D140:F140"/>
    <mergeCell ref="H125:I126"/>
    <mergeCell ref="A126:E126"/>
    <mergeCell ref="A127:I127"/>
    <mergeCell ref="B128:E128"/>
    <mergeCell ref="F128:I128"/>
    <mergeCell ref="B129:E129"/>
    <mergeCell ref="B115:E115"/>
    <mergeCell ref="C116:D116"/>
    <mergeCell ref="B118:E119"/>
    <mergeCell ref="A121:C124"/>
    <mergeCell ref="D121:F123"/>
    <mergeCell ref="H121:I121"/>
    <mergeCell ref="H122:I122"/>
    <mergeCell ref="H123:I123"/>
    <mergeCell ref="D124:F124"/>
    <mergeCell ref="H124:I124"/>
    <mergeCell ref="H110:I111"/>
    <mergeCell ref="A111:E111"/>
    <mergeCell ref="A112:I112"/>
    <mergeCell ref="B113:E113"/>
    <mergeCell ref="F113:I113"/>
    <mergeCell ref="B114:E114"/>
    <mergeCell ref="B100:E100"/>
    <mergeCell ref="C101:D101"/>
    <mergeCell ref="B103:E104"/>
    <mergeCell ref="A106:C109"/>
    <mergeCell ref="D106:F108"/>
    <mergeCell ref="H106:I106"/>
    <mergeCell ref="H107:I107"/>
    <mergeCell ref="H108:I108"/>
    <mergeCell ref="D109:F109"/>
    <mergeCell ref="H109:I109"/>
    <mergeCell ref="H95:I96"/>
    <mergeCell ref="A96:E96"/>
    <mergeCell ref="A97:I97"/>
    <mergeCell ref="B98:E98"/>
    <mergeCell ref="F98:I98"/>
    <mergeCell ref="B99:E99"/>
    <mergeCell ref="B85:E85"/>
    <mergeCell ref="C86:D86"/>
    <mergeCell ref="B88:E89"/>
    <mergeCell ref="A91:C94"/>
    <mergeCell ref="D91:F93"/>
    <mergeCell ref="H91:I91"/>
    <mergeCell ref="H92:I92"/>
    <mergeCell ref="H93:I93"/>
    <mergeCell ref="D94:F94"/>
    <mergeCell ref="H94:I94"/>
    <mergeCell ref="H80:I81"/>
    <mergeCell ref="A81:E81"/>
    <mergeCell ref="A82:I82"/>
    <mergeCell ref="B83:E83"/>
    <mergeCell ref="F83:I83"/>
    <mergeCell ref="B84:E84"/>
    <mergeCell ref="B70:E70"/>
    <mergeCell ref="C71:D71"/>
    <mergeCell ref="B73:E74"/>
    <mergeCell ref="A76:C79"/>
    <mergeCell ref="D76:F78"/>
    <mergeCell ref="H76:I76"/>
    <mergeCell ref="H77:I77"/>
    <mergeCell ref="H78:I78"/>
    <mergeCell ref="D79:F79"/>
    <mergeCell ref="H79:I79"/>
    <mergeCell ref="H65:I66"/>
    <mergeCell ref="A66:E66"/>
    <mergeCell ref="A67:I67"/>
    <mergeCell ref="B68:E68"/>
    <mergeCell ref="F68:I68"/>
    <mergeCell ref="B69:E69"/>
    <mergeCell ref="B56:E56"/>
    <mergeCell ref="C57:D57"/>
    <mergeCell ref="B59:E60"/>
    <mergeCell ref="A61:C64"/>
    <mergeCell ref="D61:F63"/>
    <mergeCell ref="H61:I61"/>
    <mergeCell ref="H62:I62"/>
    <mergeCell ref="H63:I63"/>
    <mergeCell ref="D64:F64"/>
    <mergeCell ref="H64:I64"/>
    <mergeCell ref="H51:I52"/>
    <mergeCell ref="A52:E52"/>
    <mergeCell ref="A53:I53"/>
    <mergeCell ref="B54:E54"/>
    <mergeCell ref="F54:I54"/>
    <mergeCell ref="B55:E55"/>
    <mergeCell ref="B40:E40"/>
    <mergeCell ref="C41:D41"/>
    <mergeCell ref="B43:E44"/>
    <mergeCell ref="A47:C50"/>
    <mergeCell ref="D47:F49"/>
    <mergeCell ref="H47:I47"/>
    <mergeCell ref="H48:I48"/>
    <mergeCell ref="H49:I49"/>
    <mergeCell ref="D50:F50"/>
    <mergeCell ref="H50:I50"/>
    <mergeCell ref="H35:I36"/>
    <mergeCell ref="A36:E36"/>
    <mergeCell ref="A37:I37"/>
    <mergeCell ref="B38:E38"/>
    <mergeCell ref="F38:I38"/>
    <mergeCell ref="B39:E39"/>
    <mergeCell ref="B26:E26"/>
    <mergeCell ref="C27:D27"/>
    <mergeCell ref="B29:E30"/>
    <mergeCell ref="A31:C34"/>
    <mergeCell ref="D31:F33"/>
    <mergeCell ref="H31:I31"/>
    <mergeCell ref="H32:I32"/>
    <mergeCell ref="H33:I33"/>
    <mergeCell ref="D34:F34"/>
    <mergeCell ref="H34:I34"/>
    <mergeCell ref="H21:I22"/>
    <mergeCell ref="A22:E22"/>
    <mergeCell ref="A23:I23"/>
    <mergeCell ref="B24:E24"/>
    <mergeCell ref="F24:I24"/>
    <mergeCell ref="B25:E25"/>
    <mergeCell ref="B10:E10"/>
    <mergeCell ref="C11:D11"/>
    <mergeCell ref="B13:E14"/>
    <mergeCell ref="A17:C20"/>
    <mergeCell ref="D17:F19"/>
    <mergeCell ref="H17:I17"/>
    <mergeCell ref="H18:I18"/>
    <mergeCell ref="H19:I19"/>
    <mergeCell ref="D20:F20"/>
    <mergeCell ref="H20:I20"/>
    <mergeCell ref="H5:I6"/>
    <mergeCell ref="A6:E6"/>
    <mergeCell ref="A7:I7"/>
    <mergeCell ref="B8:E8"/>
    <mergeCell ref="F8:I8"/>
    <mergeCell ref="B9:E9"/>
    <mergeCell ref="A1:C4"/>
    <mergeCell ref="D1:F3"/>
    <mergeCell ref="H1:I1"/>
    <mergeCell ref="H2:I2"/>
    <mergeCell ref="H3:I3"/>
    <mergeCell ref="D4:F4"/>
    <mergeCell ref="H4:I4"/>
  </mergeCells>
  <pageMargins left="0.26041666666666669" right="0.20833333333333334" top="0.53125" bottom="0.1875" header="0.31496062992125984" footer="0.31496062992125984"/>
  <pageSetup orientation="portrait" useFirstPageNumber="1" r:id="rId1"/>
  <drawing r:id="rId2"/>
  <legacyDrawing r:id="rId3"/>
  <oleObjects>
    <mc:AlternateContent xmlns:mc="http://schemas.openxmlformats.org/markup-compatibility/2006">
      <mc:Choice Requires="x14">
        <oleObject progId="PBrush" shapeId="9217" r:id="rId4">
          <objectPr defaultSize="0" autoPict="0" r:id="rId5">
            <anchor moveWithCells="1" sizeWithCells="1">
              <from>
                <xdr:col>0</xdr:col>
                <xdr:colOff>38100</xdr:colOff>
                <xdr:row>0</xdr:row>
                <xdr:rowOff>57150</xdr:rowOff>
              </from>
              <to>
                <xdr:col>2</xdr:col>
                <xdr:colOff>361950</xdr:colOff>
                <xdr:row>3</xdr:row>
                <xdr:rowOff>180975</xdr:rowOff>
              </to>
            </anchor>
          </objectPr>
        </oleObject>
      </mc:Choice>
      <mc:Fallback>
        <oleObject progId="PBrush" shapeId="9217" r:id="rId4"/>
      </mc:Fallback>
    </mc:AlternateContent>
    <mc:AlternateContent xmlns:mc="http://schemas.openxmlformats.org/markup-compatibility/2006">
      <mc:Choice Requires="x14">
        <oleObject progId="PBrush" shapeId="9218" r:id="rId6">
          <objectPr defaultSize="0" autoPict="0" r:id="rId5">
            <anchor moveWithCells="1" sizeWithCells="1">
              <from>
                <xdr:col>0</xdr:col>
                <xdr:colOff>104775</xdr:colOff>
                <xdr:row>16</xdr:row>
                <xdr:rowOff>47625</xdr:rowOff>
              </from>
              <to>
                <xdr:col>2</xdr:col>
                <xdr:colOff>381000</xdr:colOff>
                <xdr:row>19</xdr:row>
                <xdr:rowOff>171450</xdr:rowOff>
              </to>
            </anchor>
          </objectPr>
        </oleObject>
      </mc:Choice>
      <mc:Fallback>
        <oleObject progId="PBrush" shapeId="9218" r:id="rId6"/>
      </mc:Fallback>
    </mc:AlternateContent>
    <mc:AlternateContent xmlns:mc="http://schemas.openxmlformats.org/markup-compatibility/2006">
      <mc:Choice Requires="x14">
        <oleObject progId="PBrush" shapeId="9219" r:id="rId7">
          <objectPr defaultSize="0" autoPict="0" r:id="rId5">
            <anchor moveWithCells="1" sizeWithCells="1">
              <from>
                <xdr:col>0</xdr:col>
                <xdr:colOff>66675</xdr:colOff>
                <xdr:row>30</xdr:row>
                <xdr:rowOff>104775</xdr:rowOff>
              </from>
              <to>
                <xdr:col>2</xdr:col>
                <xdr:colOff>333375</xdr:colOff>
                <xdr:row>33</xdr:row>
                <xdr:rowOff>219075</xdr:rowOff>
              </to>
            </anchor>
          </objectPr>
        </oleObject>
      </mc:Choice>
      <mc:Fallback>
        <oleObject progId="PBrush" shapeId="9219" r:id="rId7"/>
      </mc:Fallback>
    </mc:AlternateContent>
    <mc:AlternateContent xmlns:mc="http://schemas.openxmlformats.org/markup-compatibility/2006">
      <mc:Choice Requires="x14">
        <oleObject progId="PBrush" shapeId="9220" r:id="rId8">
          <objectPr defaultSize="0" autoPict="0" r:id="rId5">
            <anchor moveWithCells="1" sizeWithCells="1">
              <from>
                <xdr:col>0</xdr:col>
                <xdr:colOff>104775</xdr:colOff>
                <xdr:row>46</xdr:row>
                <xdr:rowOff>47625</xdr:rowOff>
              </from>
              <to>
                <xdr:col>2</xdr:col>
                <xdr:colOff>342900</xdr:colOff>
                <xdr:row>49</xdr:row>
                <xdr:rowOff>171450</xdr:rowOff>
              </to>
            </anchor>
          </objectPr>
        </oleObject>
      </mc:Choice>
      <mc:Fallback>
        <oleObject progId="PBrush" shapeId="9220" r:id="rId8"/>
      </mc:Fallback>
    </mc:AlternateContent>
    <mc:AlternateContent xmlns:mc="http://schemas.openxmlformats.org/markup-compatibility/2006">
      <mc:Choice Requires="x14">
        <oleObject progId="PBrush" shapeId="9221" r:id="rId9">
          <objectPr defaultSize="0" autoPict="0" r:id="rId5">
            <anchor moveWithCells="1" sizeWithCells="1">
              <from>
                <xdr:col>0</xdr:col>
                <xdr:colOff>104775</xdr:colOff>
                <xdr:row>75</xdr:row>
                <xdr:rowOff>47625</xdr:rowOff>
              </from>
              <to>
                <xdr:col>2</xdr:col>
                <xdr:colOff>323850</xdr:colOff>
                <xdr:row>78</xdr:row>
                <xdr:rowOff>171450</xdr:rowOff>
              </to>
            </anchor>
          </objectPr>
        </oleObject>
      </mc:Choice>
      <mc:Fallback>
        <oleObject progId="PBrush" shapeId="9221" r:id="rId9"/>
      </mc:Fallback>
    </mc:AlternateContent>
    <mc:AlternateContent xmlns:mc="http://schemas.openxmlformats.org/markup-compatibility/2006">
      <mc:Choice Requires="x14">
        <oleObject progId="PBrush" shapeId="9222" r:id="rId10">
          <objectPr defaultSize="0" autoPict="0" r:id="rId5">
            <anchor moveWithCells="1" sizeWithCells="1">
              <from>
                <xdr:col>0</xdr:col>
                <xdr:colOff>104775</xdr:colOff>
                <xdr:row>105</xdr:row>
                <xdr:rowOff>47625</xdr:rowOff>
              </from>
              <to>
                <xdr:col>2</xdr:col>
                <xdr:colOff>285750</xdr:colOff>
                <xdr:row>108</xdr:row>
                <xdr:rowOff>171450</xdr:rowOff>
              </to>
            </anchor>
          </objectPr>
        </oleObject>
      </mc:Choice>
      <mc:Fallback>
        <oleObject progId="PBrush" shapeId="9222" r:id="rId10"/>
      </mc:Fallback>
    </mc:AlternateContent>
    <mc:AlternateContent xmlns:mc="http://schemas.openxmlformats.org/markup-compatibility/2006">
      <mc:Choice Requires="x14">
        <oleObject progId="PBrush" shapeId="9223" r:id="rId11">
          <objectPr defaultSize="0" autoPict="0" r:id="rId5">
            <anchor moveWithCells="1" sizeWithCells="1">
              <from>
                <xdr:col>0</xdr:col>
                <xdr:colOff>114300</xdr:colOff>
                <xdr:row>60</xdr:row>
                <xdr:rowOff>104775</xdr:rowOff>
              </from>
              <to>
                <xdr:col>2</xdr:col>
                <xdr:colOff>314325</xdr:colOff>
                <xdr:row>63</xdr:row>
                <xdr:rowOff>209550</xdr:rowOff>
              </to>
            </anchor>
          </objectPr>
        </oleObject>
      </mc:Choice>
      <mc:Fallback>
        <oleObject progId="PBrush" shapeId="9223" r:id="rId11"/>
      </mc:Fallback>
    </mc:AlternateContent>
    <mc:AlternateContent xmlns:mc="http://schemas.openxmlformats.org/markup-compatibility/2006">
      <mc:Choice Requires="x14">
        <oleObject progId="PBrush" shapeId="9224" r:id="rId12">
          <objectPr defaultSize="0" autoPict="0" r:id="rId5">
            <anchor moveWithCells="1" sizeWithCells="1">
              <from>
                <xdr:col>0</xdr:col>
                <xdr:colOff>85725</xdr:colOff>
                <xdr:row>120</xdr:row>
                <xdr:rowOff>104775</xdr:rowOff>
              </from>
              <to>
                <xdr:col>2</xdr:col>
                <xdr:colOff>352425</xdr:colOff>
                <xdr:row>123</xdr:row>
                <xdr:rowOff>209550</xdr:rowOff>
              </to>
            </anchor>
          </objectPr>
        </oleObject>
      </mc:Choice>
      <mc:Fallback>
        <oleObject progId="PBrush" shapeId="9224" r:id="rId12"/>
      </mc:Fallback>
    </mc:AlternateContent>
    <mc:AlternateContent xmlns:mc="http://schemas.openxmlformats.org/markup-compatibility/2006">
      <mc:Choice Requires="x14">
        <oleObject progId="PBrush" shapeId="9225" r:id="rId13">
          <objectPr defaultSize="0" autoPict="0" r:id="rId5">
            <anchor moveWithCells="1" sizeWithCells="1">
              <from>
                <xdr:col>0</xdr:col>
                <xdr:colOff>66675</xdr:colOff>
                <xdr:row>90</xdr:row>
                <xdr:rowOff>104775</xdr:rowOff>
              </from>
              <to>
                <xdr:col>2</xdr:col>
                <xdr:colOff>323850</xdr:colOff>
                <xdr:row>93</xdr:row>
                <xdr:rowOff>219075</xdr:rowOff>
              </to>
            </anchor>
          </objectPr>
        </oleObject>
      </mc:Choice>
      <mc:Fallback>
        <oleObject progId="PBrush" shapeId="9225" r:id="rId13"/>
      </mc:Fallback>
    </mc:AlternateContent>
    <mc:AlternateContent xmlns:mc="http://schemas.openxmlformats.org/markup-compatibility/2006">
      <mc:Choice Requires="x14">
        <oleObject progId="PBrush" shapeId="9226" r:id="rId14">
          <objectPr defaultSize="0" autoPict="0" r:id="rId5">
            <anchor moveWithCells="1" sizeWithCells="1">
              <from>
                <xdr:col>0</xdr:col>
                <xdr:colOff>104775</xdr:colOff>
                <xdr:row>136</xdr:row>
                <xdr:rowOff>47625</xdr:rowOff>
              </from>
              <to>
                <xdr:col>2</xdr:col>
                <xdr:colOff>333375</xdr:colOff>
                <xdr:row>139</xdr:row>
                <xdr:rowOff>171450</xdr:rowOff>
              </to>
            </anchor>
          </objectPr>
        </oleObject>
      </mc:Choice>
      <mc:Fallback>
        <oleObject progId="PBrush" shapeId="9226" r:id="rId14"/>
      </mc:Fallback>
    </mc:AlternateContent>
    <mc:AlternateContent xmlns:mc="http://schemas.openxmlformats.org/markup-compatibility/2006">
      <mc:Choice Requires="x14">
        <oleObject progId="PBrush" shapeId="9227" r:id="rId15">
          <objectPr defaultSize="0" autoPict="0" r:id="rId5">
            <anchor moveWithCells="1" sizeWithCells="1">
              <from>
                <xdr:col>0</xdr:col>
                <xdr:colOff>66675</xdr:colOff>
                <xdr:row>151</xdr:row>
                <xdr:rowOff>104775</xdr:rowOff>
              </from>
              <to>
                <xdr:col>2</xdr:col>
                <xdr:colOff>295275</xdr:colOff>
                <xdr:row>154</xdr:row>
                <xdr:rowOff>219075</xdr:rowOff>
              </to>
            </anchor>
          </objectPr>
        </oleObject>
      </mc:Choice>
      <mc:Fallback>
        <oleObject progId="PBrush" shapeId="9227" r:id="rId15"/>
      </mc:Fallback>
    </mc:AlternateContent>
    <mc:AlternateContent xmlns:mc="http://schemas.openxmlformats.org/markup-compatibility/2006">
      <mc:Choice Requires="x14">
        <oleObject progId="PBrush" shapeId="9228" r:id="rId16">
          <objectPr defaultSize="0" autoPict="0" r:id="rId5">
            <anchor moveWithCells="1" sizeWithCells="1">
              <from>
                <xdr:col>0</xdr:col>
                <xdr:colOff>104775</xdr:colOff>
                <xdr:row>167</xdr:row>
                <xdr:rowOff>47625</xdr:rowOff>
              </from>
              <to>
                <xdr:col>2</xdr:col>
                <xdr:colOff>323850</xdr:colOff>
                <xdr:row>170</xdr:row>
                <xdr:rowOff>171450</xdr:rowOff>
              </to>
            </anchor>
          </objectPr>
        </oleObject>
      </mc:Choice>
      <mc:Fallback>
        <oleObject progId="PBrush" shapeId="9228" r:id="rId16"/>
      </mc:Fallback>
    </mc:AlternateContent>
    <mc:AlternateContent xmlns:mc="http://schemas.openxmlformats.org/markup-compatibility/2006">
      <mc:Choice Requires="x14">
        <oleObject progId="PBrush" shapeId="9229" r:id="rId17">
          <objectPr defaultSize="0" autoPict="0" r:id="rId5">
            <anchor moveWithCells="1" sizeWithCells="1">
              <from>
                <xdr:col>0</xdr:col>
                <xdr:colOff>104775</xdr:colOff>
                <xdr:row>198</xdr:row>
                <xdr:rowOff>47625</xdr:rowOff>
              </from>
              <to>
                <xdr:col>2</xdr:col>
                <xdr:colOff>323850</xdr:colOff>
                <xdr:row>201</xdr:row>
                <xdr:rowOff>171450</xdr:rowOff>
              </to>
            </anchor>
          </objectPr>
        </oleObject>
      </mc:Choice>
      <mc:Fallback>
        <oleObject progId="PBrush" shapeId="9229" r:id="rId17"/>
      </mc:Fallback>
    </mc:AlternateContent>
    <mc:AlternateContent xmlns:mc="http://schemas.openxmlformats.org/markup-compatibility/2006">
      <mc:Choice Requires="x14">
        <oleObject progId="PBrush" shapeId="9230" r:id="rId18">
          <objectPr defaultSize="0" autoPict="0" r:id="rId5">
            <anchor moveWithCells="1" sizeWithCells="1">
              <from>
                <xdr:col>0</xdr:col>
                <xdr:colOff>104775</xdr:colOff>
                <xdr:row>228</xdr:row>
                <xdr:rowOff>47625</xdr:rowOff>
              </from>
              <to>
                <xdr:col>2</xdr:col>
                <xdr:colOff>314325</xdr:colOff>
                <xdr:row>231</xdr:row>
                <xdr:rowOff>171450</xdr:rowOff>
              </to>
            </anchor>
          </objectPr>
        </oleObject>
      </mc:Choice>
      <mc:Fallback>
        <oleObject progId="PBrush" shapeId="9230" r:id="rId18"/>
      </mc:Fallback>
    </mc:AlternateContent>
    <mc:AlternateContent xmlns:mc="http://schemas.openxmlformats.org/markup-compatibility/2006">
      <mc:Choice Requires="x14">
        <oleObject progId="PBrush" shapeId="9231" r:id="rId19">
          <objectPr defaultSize="0" autoPict="0" r:id="rId5">
            <anchor moveWithCells="1" sizeWithCells="1">
              <from>
                <xdr:col>0</xdr:col>
                <xdr:colOff>114300</xdr:colOff>
                <xdr:row>182</xdr:row>
                <xdr:rowOff>104775</xdr:rowOff>
              </from>
              <to>
                <xdr:col>2</xdr:col>
                <xdr:colOff>323850</xdr:colOff>
                <xdr:row>185</xdr:row>
                <xdr:rowOff>209550</xdr:rowOff>
              </to>
            </anchor>
          </objectPr>
        </oleObject>
      </mc:Choice>
      <mc:Fallback>
        <oleObject progId="PBrush" shapeId="9231" r:id="rId19"/>
      </mc:Fallback>
    </mc:AlternateContent>
    <mc:AlternateContent xmlns:mc="http://schemas.openxmlformats.org/markup-compatibility/2006">
      <mc:Choice Requires="x14">
        <oleObject progId="PBrush" shapeId="9232" r:id="rId20">
          <objectPr defaultSize="0" autoPict="0" r:id="rId21">
            <anchor moveWithCells="1" sizeWithCells="1">
              <from>
                <xdr:col>0</xdr:col>
                <xdr:colOff>66675</xdr:colOff>
                <xdr:row>212</xdr:row>
                <xdr:rowOff>104775</xdr:rowOff>
              </from>
              <to>
                <xdr:col>2</xdr:col>
                <xdr:colOff>400050</xdr:colOff>
                <xdr:row>215</xdr:row>
                <xdr:rowOff>219075</xdr:rowOff>
              </to>
            </anchor>
          </objectPr>
        </oleObject>
      </mc:Choice>
      <mc:Fallback>
        <oleObject progId="PBrush" shapeId="9232" r:id="rId20"/>
      </mc:Fallback>
    </mc:AlternateContent>
    <mc:AlternateContent xmlns:mc="http://schemas.openxmlformats.org/markup-compatibility/2006">
      <mc:Choice Requires="x14">
        <oleObject progId="PBrush" shapeId="9233" r:id="rId22">
          <objectPr defaultSize="0" autoPict="0" r:id="rId5">
            <anchor moveWithCells="1" sizeWithCells="1">
              <from>
                <xdr:col>0</xdr:col>
                <xdr:colOff>76200</xdr:colOff>
                <xdr:row>212</xdr:row>
                <xdr:rowOff>190500</xdr:rowOff>
              </from>
              <to>
                <xdr:col>2</xdr:col>
                <xdr:colOff>333375</xdr:colOff>
                <xdr:row>215</xdr:row>
                <xdr:rowOff>295275</xdr:rowOff>
              </to>
            </anchor>
          </objectPr>
        </oleObject>
      </mc:Choice>
      <mc:Fallback>
        <oleObject progId="PBrush" shapeId="9233" r:id="rId22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245"/>
  <sheetViews>
    <sheetView view="pageLayout" workbookViewId="0">
      <selection activeCell="A6" sqref="A6:E6"/>
    </sheetView>
  </sheetViews>
  <sheetFormatPr defaultRowHeight="15" x14ac:dyDescent="0.25"/>
  <cols>
    <col min="1" max="1" width="11.85546875" bestFit="1" customWidth="1"/>
    <col min="3" max="3" width="6.28515625" customWidth="1"/>
    <col min="5" max="5" width="8.140625" customWidth="1"/>
    <col min="6" max="6" width="16.42578125" customWidth="1"/>
    <col min="7" max="7" width="12.42578125" customWidth="1"/>
    <col min="9" max="9" width="19.5703125" customWidth="1"/>
  </cols>
  <sheetData>
    <row r="1" spans="1:9" ht="33.75" customHeight="1" x14ac:dyDescent="0.25">
      <c r="A1" s="1140"/>
      <c r="B1" s="1141"/>
      <c r="C1" s="1142"/>
      <c r="D1" s="1190" t="s">
        <v>894</v>
      </c>
      <c r="E1" s="1191"/>
      <c r="F1" s="816"/>
      <c r="G1" s="23" t="s">
        <v>1125</v>
      </c>
      <c r="H1" s="1298" t="str">
        <f>IF('Main Sheet'!O6&gt;0,'Main Sheet'!C6,"")</f>
        <v/>
      </c>
      <c r="I1" s="1299"/>
    </row>
    <row r="2" spans="1:9" ht="26.25" x14ac:dyDescent="0.25">
      <c r="A2" s="1143"/>
      <c r="B2" s="1144"/>
      <c r="C2" s="1145"/>
      <c r="D2" s="1192"/>
      <c r="E2" s="1193"/>
      <c r="F2" s="1194"/>
      <c r="G2" s="23" t="s">
        <v>122</v>
      </c>
      <c r="H2" s="1300" t="str">
        <f>IF('Main Sheet'!O6&gt;0,'Main Sheet'!B8,"")</f>
        <v/>
      </c>
      <c r="I2" s="1301"/>
    </row>
    <row r="3" spans="1:9" ht="18.75" customHeight="1" x14ac:dyDescent="0.25">
      <c r="A3" s="1143"/>
      <c r="B3" s="1144"/>
      <c r="C3" s="1145"/>
      <c r="D3" s="1192"/>
      <c r="E3" s="1193"/>
      <c r="F3" s="1194"/>
      <c r="G3" s="254" t="s">
        <v>651</v>
      </c>
      <c r="H3" s="1146"/>
      <c r="I3" s="1148"/>
    </row>
    <row r="4" spans="1:9" ht="31.5" x14ac:dyDescent="0.3">
      <c r="A4" s="1146"/>
      <c r="B4" s="1147"/>
      <c r="C4" s="1148"/>
      <c r="D4" s="1179" t="s">
        <v>106</v>
      </c>
      <c r="E4" s="1180"/>
      <c r="F4" s="1289"/>
      <c r="G4" s="181" t="s">
        <v>108</v>
      </c>
      <c r="H4" s="1292" t="str">
        <f>IF('Main Sheet'!O6&gt;0,'Main Sheet'!D6,"")</f>
        <v/>
      </c>
      <c r="I4" s="1293"/>
    </row>
    <row r="5" spans="1:9" x14ac:dyDescent="0.25">
      <c r="A5" s="321"/>
      <c r="B5" s="320"/>
      <c r="C5" s="320"/>
      <c r="D5" s="320"/>
      <c r="E5" s="320"/>
      <c r="F5" s="320"/>
      <c r="G5" s="398"/>
      <c r="H5" s="1282" t="str">
        <f>'Main Sheet'!H1</f>
        <v>37-M</v>
      </c>
      <c r="I5" s="1294"/>
    </row>
    <row r="6" spans="1:9" ht="18.75" x14ac:dyDescent="0.25">
      <c r="A6" s="1283" t="s">
        <v>109</v>
      </c>
      <c r="B6" s="1284"/>
      <c r="C6" s="1284"/>
      <c r="D6" s="1284"/>
      <c r="E6" s="1285"/>
      <c r="F6" s="413"/>
      <c r="G6" s="508"/>
      <c r="H6" s="1295"/>
      <c r="I6" s="1296"/>
    </row>
    <row r="7" spans="1:9" ht="31.5" x14ac:dyDescent="0.25">
      <c r="A7" s="1202" t="str">
        <f>IF('Main Sheet'!O6&gt;0,'Main Sheet'!A6,"")</f>
        <v/>
      </c>
      <c r="B7" s="1203"/>
      <c r="C7" s="1203"/>
      <c r="D7" s="1203"/>
      <c r="E7" s="1203"/>
      <c r="F7" s="1203"/>
      <c r="G7" s="1203"/>
      <c r="H7" s="1203"/>
      <c r="I7" s="1204"/>
    </row>
    <row r="8" spans="1:9" ht="23.25" x14ac:dyDescent="0.25">
      <c r="A8" s="24" t="s">
        <v>110</v>
      </c>
      <c r="B8" s="1210" t="s">
        <v>111</v>
      </c>
      <c r="C8" s="1206"/>
      <c r="D8" s="1206"/>
      <c r="E8" s="1207"/>
      <c r="F8" s="1291" t="s">
        <v>112</v>
      </c>
      <c r="G8" s="1287"/>
      <c r="H8" s="1287"/>
      <c r="I8" s="1288"/>
    </row>
    <row r="9" spans="1:9" ht="23.25" x14ac:dyDescent="0.35">
      <c r="A9" s="255">
        <v>1</v>
      </c>
      <c r="B9" s="1297" t="str">
        <f>IF('Main Sheet'!O6&gt;0,'Main Sheet'!AF6,"")</f>
        <v/>
      </c>
      <c r="C9" s="1297"/>
      <c r="D9" s="1297"/>
      <c r="E9" s="1297"/>
      <c r="F9" s="256" t="str">
        <f>IF('Main Sheet'!O6&gt;0,'Main Sheet'!AG3,"")</f>
        <v/>
      </c>
      <c r="G9" s="257" t="str">
        <f>IF('Main Sheet'!O6&gt;0,'Main Sheet'!AG6,"")</f>
        <v/>
      </c>
      <c r="H9" s="257"/>
      <c r="I9" s="258"/>
    </row>
    <row r="10" spans="1:9" ht="23.25" x14ac:dyDescent="0.35">
      <c r="A10" s="294" t="str">
        <f>IF('Main Sheet'!Y6&gt;0,'Main Sheet'!Y6,"")</f>
        <v/>
      </c>
      <c r="B10" s="1273" t="str">
        <f>IF('Main Sheet'!Y6&gt;0,'Main Sheet'!Y3,"")</f>
        <v/>
      </c>
      <c r="C10" s="1273"/>
      <c r="D10" s="1273"/>
      <c r="E10" s="1273"/>
      <c r="F10" s="259" t="str">
        <f>IF('Main Sheet'!O6&gt;0,'Main Sheet'!AH3,"")</f>
        <v/>
      </c>
      <c r="G10" s="260" t="str">
        <f>IF('Main Sheet'!O6&gt;0,'Main Sheet'!AH6,"")</f>
        <v/>
      </c>
      <c r="H10" s="261"/>
      <c r="I10" s="262"/>
    </row>
    <row r="11" spans="1:9" ht="23.25" x14ac:dyDescent="0.35">
      <c r="A11" s="294" t="str">
        <f>IF('Main Sheet'!Z6="L",1,IF('Main Sheet'!Z6="R",1,IF('Main Sheet'!Z6="LR",1,"")))</f>
        <v/>
      </c>
      <c r="B11" s="263" t="str">
        <f>IF('Main Sheet'!O6&gt;0,'Main Sheet'!AM6,"")</f>
        <v/>
      </c>
      <c r="C11" s="1274" t="str">
        <f>IF('Main Sheet'!Z6&gt;0,'Main Sheet'!AM3,"")</f>
        <v/>
      </c>
      <c r="D11" s="1274"/>
      <c r="E11" s="60"/>
      <c r="F11" s="259" t="str">
        <f>IF('Main Sheet'!O6&gt;0,'Main Sheet'!AI3,"")</f>
        <v/>
      </c>
      <c r="G11" s="260" t="str">
        <f>IF('Main Sheet'!O6&gt;0,'Main Sheet'!AI6,"")</f>
        <v/>
      </c>
      <c r="H11" s="260"/>
      <c r="I11" s="63"/>
    </row>
    <row r="12" spans="1:9" ht="23.25" x14ac:dyDescent="0.35">
      <c r="A12" s="47"/>
      <c r="B12" s="60"/>
      <c r="C12" s="60"/>
      <c r="D12" s="60"/>
      <c r="E12" s="60"/>
      <c r="F12" s="259" t="str">
        <f>IF('Main Sheet'!O6&gt;0,'Main Sheet'!AK3,"")</f>
        <v/>
      </c>
      <c r="G12" s="260" t="str">
        <f>IF('Main Sheet'!O6&gt;0,'Main Sheet'!AK6,"")</f>
        <v/>
      </c>
      <c r="H12" s="260"/>
      <c r="I12" s="63"/>
    </row>
    <row r="13" spans="1:9" ht="23.25" x14ac:dyDescent="0.35">
      <c r="A13" s="48"/>
      <c r="B13" s="1304" t="str">
        <f>IF('Main Sheet'!O6=0,"",'Main Sheet'!AA6)</f>
        <v/>
      </c>
      <c r="C13" s="1305"/>
      <c r="D13" s="1305"/>
      <c r="E13" s="1306"/>
      <c r="F13" s="259" t="str">
        <f>IF('Main Sheet'!O6&gt;0,'Main Sheet'!AJ3,"")</f>
        <v/>
      </c>
      <c r="G13" s="260" t="str">
        <f>IF('Main Sheet'!O6&gt;0,'Main Sheet'!AJ6,"")</f>
        <v/>
      </c>
      <c r="H13" s="260"/>
      <c r="I13" s="63"/>
    </row>
    <row r="14" spans="1:9" ht="18.75" customHeight="1" x14ac:dyDescent="0.3">
      <c r="A14" s="278"/>
      <c r="B14" s="1307"/>
      <c r="C14" s="1308"/>
      <c r="D14" s="1308"/>
      <c r="E14" s="1309"/>
      <c r="F14" s="491" t="str">
        <f>IF([1]Sheet1!E4=0,"",[1]Sheet1!W3)</f>
        <v/>
      </c>
      <c r="G14" s="281"/>
      <c r="H14" s="281"/>
      <c r="I14" s="204"/>
    </row>
    <row r="15" spans="1:9" ht="18.75" x14ac:dyDescent="0.3">
      <c r="A15" s="303"/>
      <c r="B15" s="302"/>
      <c r="C15" s="302"/>
      <c r="D15" s="302"/>
      <c r="E15" s="302"/>
      <c r="F15" s="300"/>
      <c r="G15" s="302"/>
      <c r="H15" s="302"/>
      <c r="I15" s="302"/>
    </row>
    <row r="16" spans="1:9" ht="25.5" customHeight="1" x14ac:dyDescent="0.25">
      <c r="A16" s="18"/>
      <c r="B16" s="18"/>
      <c r="C16" s="18"/>
      <c r="D16" s="28"/>
      <c r="E16" s="28"/>
      <c r="F16" s="154"/>
      <c r="G16" s="29"/>
      <c r="H16" s="29"/>
      <c r="I16" s="29"/>
    </row>
    <row r="17" spans="1:9" ht="33.75" customHeight="1" x14ac:dyDescent="0.25">
      <c r="A17" s="1140"/>
      <c r="B17" s="1141"/>
      <c r="C17" s="1142"/>
      <c r="D17" s="1190" t="s">
        <v>895</v>
      </c>
      <c r="E17" s="1191"/>
      <c r="F17" s="816"/>
      <c r="G17" s="23" t="s">
        <v>1125</v>
      </c>
      <c r="H17" s="1298" t="str">
        <f>IF('Main Sheet'!O9&gt;0,'Main Sheet'!C9,"")</f>
        <v>5676.1-3</v>
      </c>
      <c r="I17" s="1299"/>
    </row>
    <row r="18" spans="1:9" ht="26.25" x14ac:dyDescent="0.25">
      <c r="A18" s="1143"/>
      <c r="B18" s="1144"/>
      <c r="C18" s="1145"/>
      <c r="D18" s="1192"/>
      <c r="E18" s="1193"/>
      <c r="F18" s="1194"/>
      <c r="G18" s="23" t="s">
        <v>122</v>
      </c>
      <c r="H18" s="1300">
        <f>IF('Main Sheet'!O9&gt;0,'Main Sheet'!B11,"")</f>
        <v>3723</v>
      </c>
      <c r="I18" s="1301"/>
    </row>
    <row r="19" spans="1:9" ht="18.75" x14ac:dyDescent="0.25">
      <c r="A19" s="1143"/>
      <c r="B19" s="1144"/>
      <c r="C19" s="1145"/>
      <c r="D19" s="1192"/>
      <c r="E19" s="1193"/>
      <c r="F19" s="1194"/>
      <c r="G19" s="254" t="s">
        <v>651</v>
      </c>
      <c r="H19" s="1146"/>
      <c r="I19" s="1148"/>
    </row>
    <row r="20" spans="1:9" ht="31.5" x14ac:dyDescent="0.25">
      <c r="A20" s="1146"/>
      <c r="B20" s="1147"/>
      <c r="C20" s="1148"/>
      <c r="D20" s="1179" t="s">
        <v>106</v>
      </c>
      <c r="E20" s="1180"/>
      <c r="F20" s="1289"/>
      <c r="G20" s="267" t="s">
        <v>108</v>
      </c>
      <c r="H20" s="1292">
        <f>IF('Main Sheet'!O9&gt;0,'Main Sheet'!D9,"")</f>
        <v>44463</v>
      </c>
      <c r="I20" s="1293"/>
    </row>
    <row r="21" spans="1:9" x14ac:dyDescent="0.25">
      <c r="A21" s="321"/>
      <c r="B21" s="320"/>
      <c r="C21" s="320"/>
      <c r="D21" s="320"/>
      <c r="E21" s="320"/>
      <c r="F21" s="320"/>
      <c r="G21" s="320"/>
      <c r="H21" s="1302" t="str">
        <f>'Main Sheet'!H1</f>
        <v>37-M</v>
      </c>
      <c r="I21" s="1294"/>
    </row>
    <row r="22" spans="1:9" ht="18.75" x14ac:dyDescent="0.25">
      <c r="A22" s="1283" t="s">
        <v>109</v>
      </c>
      <c r="B22" s="1284"/>
      <c r="C22" s="1284"/>
      <c r="D22" s="1284"/>
      <c r="E22" s="1285"/>
      <c r="F22" s="1"/>
      <c r="G22" s="507"/>
      <c r="H22" s="1303"/>
      <c r="I22" s="1296"/>
    </row>
    <row r="23" spans="1:9" ht="31.5" x14ac:dyDescent="0.25">
      <c r="A23" s="1253" t="str">
        <f>IF('Main Sheet'!O9&gt;0,'Main Sheet'!A9,"")</f>
        <v xml:space="preserve">VATERO INC </v>
      </c>
      <c r="B23" s="1254"/>
      <c r="C23" s="1254"/>
      <c r="D23" s="1254"/>
      <c r="E23" s="1254"/>
      <c r="F23" s="1254"/>
      <c r="G23" s="1254"/>
      <c r="H23" s="1254"/>
      <c r="I23" s="1255"/>
    </row>
    <row r="24" spans="1:9" ht="23.25" x14ac:dyDescent="0.25">
      <c r="A24" s="268" t="s">
        <v>110</v>
      </c>
      <c r="B24" s="1270" t="s">
        <v>111</v>
      </c>
      <c r="C24" s="1271"/>
      <c r="D24" s="1271"/>
      <c r="E24" s="1272"/>
      <c r="F24" s="1270" t="s">
        <v>112</v>
      </c>
      <c r="G24" s="1271"/>
      <c r="H24" s="1271"/>
      <c r="I24" s="1272"/>
    </row>
    <row r="25" spans="1:9" ht="23.25" x14ac:dyDescent="0.35">
      <c r="A25" s="255">
        <v>1</v>
      </c>
      <c r="B25" s="1297" t="str">
        <f>IF('Main Sheet'!O9&gt;0,'Main Sheet'!AF9,"")</f>
        <v>31" X 22 1/2"</v>
      </c>
      <c r="C25" s="1297"/>
      <c r="D25" s="1297"/>
      <c r="E25" s="1297"/>
      <c r="F25" s="256" t="str">
        <f>IF('Main Sheet'!O9&gt;0,'Main Sheet'!AG3,"")</f>
        <v xml:space="preserve">COLOR:   </v>
      </c>
      <c r="G25" s="257" t="str">
        <f>IF('Main Sheet'!O9&gt;0,'Main Sheet'!AG9,"")</f>
        <v>ALEUTIAN WHITE</v>
      </c>
      <c r="H25" s="148"/>
      <c r="I25" s="171"/>
    </row>
    <row r="26" spans="1:9" ht="23.25" x14ac:dyDescent="0.35">
      <c r="A26" s="294">
        <f>IF('Main Sheet'!Y9&gt;0,'Main Sheet'!Y9,"")</f>
        <v>1</v>
      </c>
      <c r="B26" s="1273" t="str">
        <f>IF('Main Sheet'!Y9&gt;0,'Main Sheet'!Y3,"")</f>
        <v>BACK SPLASH</v>
      </c>
      <c r="C26" s="1273"/>
      <c r="D26" s="1273"/>
      <c r="E26" s="1273"/>
      <c r="F26" s="259" t="str">
        <f>IF('Main Sheet'!O9&gt;0,'Main Sheet'!AH3,"")</f>
        <v xml:space="preserve">SINK:    </v>
      </c>
      <c r="G26" s="260" t="str">
        <f>IF('Main Sheet'!O9&gt;0,'Main Sheet'!AH9,"")</f>
        <v xml:space="preserve">RECTANGULAR  </v>
      </c>
      <c r="H26" s="269"/>
      <c r="I26" s="262"/>
    </row>
    <row r="27" spans="1:9" ht="23.25" x14ac:dyDescent="0.35">
      <c r="A27" s="294" t="str">
        <f>IF('Main Sheet'!Z9="L",1,IF('Main Sheet'!Z9="R",1,IF('Main Sheet'!Z9="LR",1,"")))</f>
        <v/>
      </c>
      <c r="B27" s="263" t="str">
        <f>IF('Main Sheet'!O9&gt;0,'Main Sheet'!AM9,"")</f>
        <v/>
      </c>
      <c r="C27" s="1274" t="str">
        <f>IF('Main Sheet'!Z9&gt;0,'Main Sheet'!AM3,"")</f>
        <v/>
      </c>
      <c r="D27" s="1274"/>
      <c r="E27" s="60"/>
      <c r="F27" s="259" t="str">
        <f>IF('Main Sheet'!O9&gt;0,'Main Sheet'!AI3,"")</f>
        <v xml:space="preserve">BOWL:        </v>
      </c>
      <c r="G27" s="260" t="str">
        <f>IF('Main Sheet'!O9&gt;0,'Main Sheet'!AI9,"")</f>
        <v xml:space="preserve">CENTER </v>
      </c>
      <c r="H27" s="62"/>
      <c r="I27" s="63"/>
    </row>
    <row r="28" spans="1:9" ht="23.25" x14ac:dyDescent="0.35">
      <c r="A28" s="47"/>
      <c r="B28" s="270"/>
      <c r="C28" s="148"/>
      <c r="D28" s="148"/>
      <c r="E28" s="150"/>
      <c r="F28" s="259" t="str">
        <f>IF('Main Sheet'!O9&gt;0,'Main Sheet'!AK3,"")</f>
        <v>FAUCET:</v>
      </c>
      <c r="G28" s="260" t="str">
        <f>IF('Main Sheet'!O9&gt;0,'Main Sheet'!AK9,"")</f>
        <v>SINGLE HOLE</v>
      </c>
      <c r="H28" s="62"/>
      <c r="I28" s="63"/>
    </row>
    <row r="29" spans="1:9" ht="23.25" x14ac:dyDescent="0.35">
      <c r="A29" s="38"/>
      <c r="B29" s="1304">
        <f>IF('Main Sheet'!O9=0,"",'Main Sheet'!AA9)</f>
        <v>0</v>
      </c>
      <c r="C29" s="1305"/>
      <c r="D29" s="1305"/>
      <c r="E29" s="1306"/>
      <c r="F29" s="259" t="str">
        <f>IF('Main Sheet'!O9&gt;0,'Main Sheet'!AJ3,"")</f>
        <v>PROFILE:</v>
      </c>
      <c r="G29" s="260" t="str">
        <f>IF('Main Sheet'!O9&gt;0,'Main Sheet'!AJ9,"")</f>
        <v>STRIGHT</v>
      </c>
      <c r="H29" s="62"/>
      <c r="I29" s="63"/>
    </row>
    <row r="30" spans="1:9" ht="43.5" customHeight="1" x14ac:dyDescent="0.3">
      <c r="A30" s="36"/>
      <c r="B30" s="1307"/>
      <c r="C30" s="1308"/>
      <c r="D30" s="1308"/>
      <c r="E30" s="1309"/>
      <c r="F30" s="156"/>
      <c r="G30" s="31"/>
      <c r="H30" s="31"/>
      <c r="I30" s="32"/>
    </row>
    <row r="31" spans="1:9" ht="33.75" customHeight="1" x14ac:dyDescent="0.25">
      <c r="A31" s="1140"/>
      <c r="B31" s="1141"/>
      <c r="C31" s="1142"/>
      <c r="D31" s="1190" t="s">
        <v>893</v>
      </c>
      <c r="E31" s="1191"/>
      <c r="F31" s="816"/>
      <c r="G31" s="23" t="s">
        <v>1125</v>
      </c>
      <c r="H31" s="1298" t="str">
        <f>IF('Main Sheet'!O12&gt;0,'Main Sheet'!C12,"")</f>
        <v>5676.2-3</v>
      </c>
      <c r="I31" s="1299"/>
    </row>
    <row r="32" spans="1:9" ht="26.25" x14ac:dyDescent="0.25">
      <c r="A32" s="1143"/>
      <c r="B32" s="1144"/>
      <c r="C32" s="1145"/>
      <c r="D32" s="1192"/>
      <c r="E32" s="1193"/>
      <c r="F32" s="1194"/>
      <c r="G32" s="23" t="s">
        <v>122</v>
      </c>
      <c r="H32" s="1300">
        <f>IF('Main Sheet'!O12&gt;0,'Main Sheet'!B14,"")</f>
        <v>3723</v>
      </c>
      <c r="I32" s="1301"/>
    </row>
    <row r="33" spans="1:9" ht="21" x14ac:dyDescent="0.25">
      <c r="A33" s="1143"/>
      <c r="B33" s="1144"/>
      <c r="C33" s="1145"/>
      <c r="D33" s="1192"/>
      <c r="E33" s="1193"/>
      <c r="F33" s="1194"/>
      <c r="G33" s="271" t="s">
        <v>651</v>
      </c>
      <c r="H33" s="1146"/>
      <c r="I33" s="1148"/>
    </row>
    <row r="34" spans="1:9" ht="31.5" x14ac:dyDescent="0.25">
      <c r="A34" s="1146"/>
      <c r="B34" s="1147"/>
      <c r="C34" s="1148"/>
      <c r="D34" s="1179" t="s">
        <v>106</v>
      </c>
      <c r="E34" s="1180"/>
      <c r="F34" s="1289"/>
      <c r="G34" s="272" t="s">
        <v>108</v>
      </c>
      <c r="H34" s="1292">
        <f>IF('Main Sheet'!O12&gt;0,'Main Sheet'!D12,"")</f>
        <v>44463</v>
      </c>
      <c r="I34" s="1293"/>
    </row>
    <row r="35" spans="1:9" x14ac:dyDescent="0.25">
      <c r="A35" s="321"/>
      <c r="B35" s="320"/>
      <c r="C35" s="320"/>
      <c r="D35" s="320"/>
      <c r="E35" s="320"/>
      <c r="F35" s="320"/>
      <c r="G35" s="398"/>
      <c r="H35" s="1282" t="str">
        <f>'Main Sheet'!H1</f>
        <v>37-M</v>
      </c>
      <c r="I35" s="1294"/>
    </row>
    <row r="36" spans="1:9" ht="18.75" x14ac:dyDescent="0.25">
      <c r="A36" s="1283" t="s">
        <v>109</v>
      </c>
      <c r="B36" s="1284"/>
      <c r="C36" s="1284"/>
      <c r="D36" s="1284"/>
      <c r="E36" s="1285"/>
      <c r="F36" s="413"/>
      <c r="G36" s="508"/>
      <c r="H36" s="1295"/>
      <c r="I36" s="1296"/>
    </row>
    <row r="37" spans="1:9" ht="31.5" x14ac:dyDescent="0.25">
      <c r="A37" s="1202" t="str">
        <f>IF('Main Sheet'!O12&gt;0,'Main Sheet'!A12,"")</f>
        <v xml:space="preserve">VATERO INC </v>
      </c>
      <c r="B37" s="1203"/>
      <c r="C37" s="1203"/>
      <c r="D37" s="1203"/>
      <c r="E37" s="1203"/>
      <c r="F37" s="1203"/>
      <c r="G37" s="1203"/>
      <c r="H37" s="1203"/>
      <c r="I37" s="1204"/>
    </row>
    <row r="38" spans="1:9" ht="23.25" x14ac:dyDescent="0.25">
      <c r="A38" s="268" t="s">
        <v>110</v>
      </c>
      <c r="B38" s="1270" t="s">
        <v>111</v>
      </c>
      <c r="C38" s="1271"/>
      <c r="D38" s="1271"/>
      <c r="E38" s="1272"/>
      <c r="F38" s="1270" t="s">
        <v>112</v>
      </c>
      <c r="G38" s="1271"/>
      <c r="H38" s="1271"/>
      <c r="I38" s="1272"/>
    </row>
    <row r="39" spans="1:9" ht="23.25" x14ac:dyDescent="0.35">
      <c r="A39" s="255">
        <v>1</v>
      </c>
      <c r="B39" s="1297" t="str">
        <f>IF('Main Sheet'!O12&gt;0,'Main Sheet'!AF12,"")</f>
        <v>61" X 22 1/2" D/B</v>
      </c>
      <c r="C39" s="1297"/>
      <c r="D39" s="1297"/>
      <c r="E39" s="1297"/>
      <c r="F39" s="256" t="str">
        <f>IF('Main Sheet'!O12&gt;0,'Main Sheet'!AG3,"")</f>
        <v xml:space="preserve">COLOR:   </v>
      </c>
      <c r="G39" s="257" t="str">
        <f>IF('Main Sheet'!O12&gt;0,'Main Sheet'!AG12,"")</f>
        <v>DIAMOND WHITE</v>
      </c>
      <c r="H39" s="176"/>
      <c r="I39" s="142"/>
    </row>
    <row r="40" spans="1:9" ht="23.25" x14ac:dyDescent="0.35">
      <c r="A40" s="294">
        <f>IF('Main Sheet'!Y12&gt;0,'Main Sheet'!Y12,"")</f>
        <v>1</v>
      </c>
      <c r="B40" s="1273" t="str">
        <f>IF('Main Sheet'!Y12&gt;0,'Main Sheet'!Y3,"")</f>
        <v>BACK SPLASH</v>
      </c>
      <c r="C40" s="1273"/>
      <c r="D40" s="1273"/>
      <c r="E40" s="1273"/>
      <c r="F40" s="259" t="str">
        <f>IF('Main Sheet'!O12&gt;0,'Main Sheet'!AH3,"")</f>
        <v xml:space="preserve">SINK:    </v>
      </c>
      <c r="G40" s="260" t="str">
        <f>IF('Main Sheet'!O12&gt;0,'Main Sheet'!AH12,"")</f>
        <v xml:space="preserve">RECTANGULAR  </v>
      </c>
      <c r="H40" s="178"/>
      <c r="I40" s="179"/>
    </row>
    <row r="41" spans="1:9" ht="23.25" x14ac:dyDescent="0.35">
      <c r="A41" s="294" t="str">
        <f>IF('Main Sheet'!Z12="L",1,IF('Main Sheet'!Z12="R",1,IF('Main Sheet'!Z12="LR",1,"")))</f>
        <v/>
      </c>
      <c r="B41" s="263" t="str">
        <f>IF('Main Sheet'!O12&gt;0,'Main Sheet'!AM12,"")</f>
        <v/>
      </c>
      <c r="C41" s="1274" t="str">
        <f>IF('Main Sheet'!Z12&gt;0,'Main Sheet'!AM3,"")</f>
        <v/>
      </c>
      <c r="D41" s="1274"/>
      <c r="E41" s="60"/>
      <c r="F41" s="259" t="str">
        <f>IF('Main Sheet'!O12&gt;0,'Main Sheet'!AI3,"")</f>
        <v xml:space="preserve">BOWL:        </v>
      </c>
      <c r="G41" s="260" t="str">
        <f>IF('Main Sheet'!O12&gt;0,'Main Sheet'!AI12,"")</f>
        <v>D/B</v>
      </c>
      <c r="H41" s="176"/>
      <c r="I41" s="177"/>
    </row>
    <row r="42" spans="1:9" ht="23.25" x14ac:dyDescent="0.35">
      <c r="A42" s="47"/>
      <c r="B42" s="264"/>
      <c r="C42" s="60"/>
      <c r="D42" s="60"/>
      <c r="E42" s="61"/>
      <c r="F42" s="259" t="str">
        <f>IF('Main Sheet'!O12&gt;0,'Main Sheet'!AK3,"")</f>
        <v>FAUCET:</v>
      </c>
      <c r="G42" s="260" t="str">
        <f>IF('Main Sheet'!O12&gt;0,'Main Sheet'!AK12,"")</f>
        <v>SINGLE HOLE</v>
      </c>
      <c r="H42" s="176"/>
      <c r="I42" s="177"/>
    </row>
    <row r="43" spans="1:9" ht="23.25" x14ac:dyDescent="0.35">
      <c r="A43" s="38"/>
      <c r="B43" s="1304">
        <f>IF('Main Sheet'!O12=0,"",'Main Sheet'!AA12)</f>
        <v>0</v>
      </c>
      <c r="C43" s="1305"/>
      <c r="D43" s="1305"/>
      <c r="E43" s="1306"/>
      <c r="F43" s="259" t="str">
        <f>IF('Main Sheet'!O12&gt;0,'Main Sheet'!AJ3,"")</f>
        <v>PROFILE:</v>
      </c>
      <c r="G43" s="260" t="str">
        <f>IF('Main Sheet'!O12&gt;0,'Main Sheet'!AJ12,"")</f>
        <v>STRIGHT</v>
      </c>
      <c r="H43" s="62"/>
      <c r="I43" s="63"/>
    </row>
    <row r="44" spans="1:9" ht="18.75" customHeight="1" x14ac:dyDescent="0.3">
      <c r="A44" s="35"/>
      <c r="B44" s="1307"/>
      <c r="C44" s="1308"/>
      <c r="D44" s="1308"/>
      <c r="E44" s="1309"/>
      <c r="F44" s="155"/>
      <c r="G44" s="26"/>
      <c r="H44" s="26"/>
      <c r="I44" s="34"/>
    </row>
    <row r="45" spans="1:9" ht="18.75" x14ac:dyDescent="0.3">
      <c r="A45" s="54"/>
      <c r="B45" s="55"/>
      <c r="C45" s="56"/>
      <c r="D45" s="56"/>
      <c r="E45" s="57"/>
      <c r="F45" s="157"/>
      <c r="G45" s="56"/>
      <c r="H45" s="56"/>
      <c r="I45" s="57"/>
    </row>
    <row r="46" spans="1:9" ht="35.1" customHeight="1" x14ac:dyDescent="0.25">
      <c r="A46" s="18"/>
      <c r="B46" s="18"/>
      <c r="C46" s="18"/>
      <c r="D46" s="28"/>
      <c r="E46" s="28"/>
      <c r="F46" s="154"/>
      <c r="G46" s="29"/>
      <c r="H46" s="29"/>
      <c r="I46" s="274"/>
    </row>
    <row r="47" spans="1:9" ht="33.75" customHeight="1" x14ac:dyDescent="0.25">
      <c r="A47" s="1140"/>
      <c r="B47" s="1141"/>
      <c r="C47" s="1142"/>
      <c r="D47" s="1190" t="s">
        <v>892</v>
      </c>
      <c r="E47" s="1191"/>
      <c r="F47" s="816"/>
      <c r="G47" s="23" t="s">
        <v>1125</v>
      </c>
      <c r="H47" s="1298" t="str">
        <f>IF('Main Sheet'!O15&gt;0,'Main Sheet'!C15,"")</f>
        <v/>
      </c>
      <c r="I47" s="1299"/>
    </row>
    <row r="48" spans="1:9" ht="26.25" x14ac:dyDescent="0.25">
      <c r="A48" s="1143"/>
      <c r="B48" s="1144"/>
      <c r="C48" s="1145"/>
      <c r="D48" s="1192"/>
      <c r="E48" s="1193"/>
      <c r="F48" s="1194"/>
      <c r="G48" s="275" t="s">
        <v>122</v>
      </c>
      <c r="H48" s="1300" t="str">
        <f>IF('Main Sheet'!O15&gt;0,'Main Sheet'!B17,"")</f>
        <v/>
      </c>
      <c r="I48" s="1301"/>
    </row>
    <row r="49" spans="1:9" ht="18.75" x14ac:dyDescent="0.25">
      <c r="A49" s="1143"/>
      <c r="B49" s="1144"/>
      <c r="C49" s="1145"/>
      <c r="D49" s="1192"/>
      <c r="E49" s="1193"/>
      <c r="F49" s="1194"/>
      <c r="G49" s="267" t="s">
        <v>651</v>
      </c>
      <c r="H49" s="1146"/>
      <c r="I49" s="1148"/>
    </row>
    <row r="50" spans="1:9" ht="31.5" x14ac:dyDescent="0.25">
      <c r="A50" s="1146"/>
      <c r="B50" s="1147"/>
      <c r="C50" s="1148"/>
      <c r="D50" s="1179" t="s">
        <v>106</v>
      </c>
      <c r="E50" s="1180"/>
      <c r="F50" s="1289"/>
      <c r="G50" s="267" t="s">
        <v>108</v>
      </c>
      <c r="H50" s="1292" t="str">
        <f>IF('Main Sheet'!O15&gt;0,'Main Sheet'!D15,"")</f>
        <v/>
      </c>
      <c r="I50" s="1293"/>
    </row>
    <row r="51" spans="1:9" x14ac:dyDescent="0.25">
      <c r="A51" s="321"/>
      <c r="B51" s="320"/>
      <c r="C51" s="320"/>
      <c r="D51" s="320"/>
      <c r="E51" s="320"/>
      <c r="F51" s="320"/>
      <c r="G51" s="398"/>
      <c r="H51" s="1282" t="str">
        <f>'Main Sheet'!H1</f>
        <v>37-M</v>
      </c>
      <c r="I51" s="1294"/>
    </row>
    <row r="52" spans="1:9" ht="18.75" x14ac:dyDescent="0.25">
      <c r="A52" s="1164" t="s">
        <v>109</v>
      </c>
      <c r="B52" s="1165"/>
      <c r="C52" s="1165"/>
      <c r="D52" s="1165"/>
      <c r="E52" s="1310"/>
      <c r="F52" s="413"/>
      <c r="G52" s="397"/>
      <c r="H52" s="1295"/>
      <c r="I52" s="1296"/>
    </row>
    <row r="53" spans="1:9" ht="31.5" x14ac:dyDescent="0.25">
      <c r="A53" s="1202" t="str">
        <f>IF('Main Sheet'!O15&gt;0,'Main Sheet'!A15,"")</f>
        <v/>
      </c>
      <c r="B53" s="1203"/>
      <c r="C53" s="1203"/>
      <c r="D53" s="1203"/>
      <c r="E53" s="1203"/>
      <c r="F53" s="1203"/>
      <c r="G53" s="1203"/>
      <c r="H53" s="1203"/>
      <c r="I53" s="1204"/>
    </row>
    <row r="54" spans="1:9" ht="23.25" x14ac:dyDescent="0.25">
      <c r="A54" s="24" t="s">
        <v>110</v>
      </c>
      <c r="B54" s="1210" t="s">
        <v>111</v>
      </c>
      <c r="C54" s="1206"/>
      <c r="D54" s="1206"/>
      <c r="E54" s="1207"/>
      <c r="F54" s="1206" t="s">
        <v>112</v>
      </c>
      <c r="G54" s="1206"/>
      <c r="H54" s="1206"/>
      <c r="I54" s="1207"/>
    </row>
    <row r="55" spans="1:9" ht="23.25" x14ac:dyDescent="0.35">
      <c r="A55" s="509">
        <v>1</v>
      </c>
      <c r="B55" s="1297" t="str">
        <f>IF('Main Sheet'!O15&gt;0,'Main Sheet'!AF15,"")</f>
        <v/>
      </c>
      <c r="C55" s="1297"/>
      <c r="D55" s="1297"/>
      <c r="E55" s="1297"/>
      <c r="F55" s="256" t="str">
        <f>IF('Main Sheet'!O15&gt;0,'Main Sheet'!AG3,"")</f>
        <v/>
      </c>
      <c r="G55" s="257" t="str">
        <f>IF('Main Sheet'!O15&gt;0,'Main Sheet'!AG15,"")</f>
        <v/>
      </c>
      <c r="H55" s="141"/>
      <c r="I55" s="142"/>
    </row>
    <row r="56" spans="1:9" ht="23.25" x14ac:dyDescent="0.35">
      <c r="A56" s="297" t="str">
        <f>IF('Main Sheet'!Y15&gt;0,'Main Sheet'!Y15,"")</f>
        <v/>
      </c>
      <c r="B56" s="1273" t="str">
        <f>IF('Main Sheet'!Y15&gt;0,'Main Sheet'!Y3,"")</f>
        <v/>
      </c>
      <c r="C56" s="1273"/>
      <c r="D56" s="1273"/>
      <c r="E56" s="1273"/>
      <c r="F56" s="259" t="str">
        <f>IF('Main Sheet'!O15&gt;0,'Main Sheet'!AH3,"")</f>
        <v/>
      </c>
      <c r="G56" s="260" t="str">
        <f>IF('Main Sheet'!O15&gt;0,'Main Sheet'!AH15,"")</f>
        <v/>
      </c>
      <c r="H56" s="298"/>
      <c r="I56" s="299"/>
    </row>
    <row r="57" spans="1:9" ht="23.25" x14ac:dyDescent="0.35">
      <c r="A57" s="297" t="str">
        <f>IF('Main Sheet'!Z15="L",1,IF('Main Sheet'!Z15="R",1,IF('Main Sheet'!Z15="LR",1,"")))</f>
        <v/>
      </c>
      <c r="B57" s="263" t="str">
        <f>IF('Main Sheet'!O15&gt;0,'Main Sheet'!AM15,"")</f>
        <v/>
      </c>
      <c r="C57" s="1274" t="str">
        <f>IF('Main Sheet'!Z15&gt;0,'Main Sheet'!AM3,"")</f>
        <v/>
      </c>
      <c r="D57" s="1274"/>
      <c r="E57" s="60"/>
      <c r="F57" s="259" t="str">
        <f>IF('Main Sheet'!O15&gt;0,'Main Sheet'!AI3,"")</f>
        <v/>
      </c>
      <c r="G57" s="260" t="str">
        <f>IF('Main Sheet'!O15&gt;0,'Main Sheet'!AI15,"")</f>
        <v/>
      </c>
      <c r="H57" s="300"/>
      <c r="I57" s="301"/>
    </row>
    <row r="58" spans="1:9" ht="23.1" customHeight="1" x14ac:dyDescent="0.35">
      <c r="A58" s="47"/>
      <c r="B58" s="264"/>
      <c r="C58" s="60"/>
      <c r="D58" s="60"/>
      <c r="E58" s="61"/>
      <c r="F58" s="259" t="str">
        <f>IF('Main Sheet'!O15&gt;0,'Main Sheet'!AK3,"")</f>
        <v/>
      </c>
      <c r="G58" s="260" t="str">
        <f>IF('Main Sheet'!O15&gt;0,'Main Sheet'!AK15,"")</f>
        <v/>
      </c>
      <c r="H58" s="300"/>
      <c r="I58" s="301"/>
    </row>
    <row r="59" spans="1:9" ht="27.75" customHeight="1" x14ac:dyDescent="0.35">
      <c r="A59" s="38"/>
      <c r="B59" s="1304" t="str">
        <f>IF('Main Sheet'!O15=0,"",'Main Sheet'!AA15)</f>
        <v/>
      </c>
      <c r="C59" s="1305"/>
      <c r="D59" s="1305"/>
      <c r="E59" s="1306"/>
      <c r="F59" s="259" t="str">
        <f>IF('Main Sheet'!O15&gt;0,'Main Sheet'!AJ3,"")</f>
        <v/>
      </c>
      <c r="G59" s="260" t="str">
        <f>IF('Main Sheet'!O15&gt;0,'Main Sheet'!AJ15,"")</f>
        <v/>
      </c>
      <c r="H59" s="62"/>
      <c r="I59" s="63"/>
    </row>
    <row r="60" spans="1:9" ht="34.5" customHeight="1" x14ac:dyDescent="0.3">
      <c r="A60" s="278"/>
      <c r="B60" s="1307"/>
      <c r="C60" s="1308"/>
      <c r="D60" s="1308"/>
      <c r="E60" s="1309"/>
      <c r="F60" s="156"/>
      <c r="G60" s="281"/>
      <c r="H60" s="281"/>
      <c r="I60" s="204"/>
    </row>
    <row r="61" spans="1:9" ht="34.5" customHeight="1" x14ac:dyDescent="0.25">
      <c r="A61" s="1140"/>
      <c r="B61" s="1141"/>
      <c r="C61" s="1142"/>
      <c r="D61" s="1190" t="s">
        <v>896</v>
      </c>
      <c r="E61" s="1191"/>
      <c r="F61" s="816"/>
      <c r="G61" s="23" t="s">
        <v>1125</v>
      </c>
      <c r="H61" s="1298">
        <f>IF('Main Sheet'!O18&gt;0,'Main Sheet'!C18,"")</f>
        <v>5677</v>
      </c>
      <c r="I61" s="1299"/>
    </row>
    <row r="62" spans="1:9" ht="26.25" x14ac:dyDescent="0.25">
      <c r="A62" s="1143"/>
      <c r="B62" s="1144"/>
      <c r="C62" s="1145"/>
      <c r="D62" s="1192"/>
      <c r="E62" s="1193"/>
      <c r="F62" s="1194"/>
      <c r="G62" s="275" t="s">
        <v>122</v>
      </c>
      <c r="H62" s="1300">
        <f>IF('Main Sheet'!O18&gt;0,'Main Sheet'!B20,"")</f>
        <v>1094757</v>
      </c>
      <c r="I62" s="1301"/>
    </row>
    <row r="63" spans="1:9" ht="18.75" x14ac:dyDescent="0.25">
      <c r="A63" s="1143"/>
      <c r="B63" s="1144"/>
      <c r="C63" s="1145"/>
      <c r="D63" s="1192"/>
      <c r="E63" s="1193"/>
      <c r="F63" s="1194"/>
      <c r="G63" s="276" t="s">
        <v>651</v>
      </c>
      <c r="H63" s="1146"/>
      <c r="I63" s="1148"/>
    </row>
    <row r="64" spans="1:9" ht="31.5" x14ac:dyDescent="0.25">
      <c r="A64" s="1146"/>
      <c r="B64" s="1147"/>
      <c r="C64" s="1148"/>
      <c r="D64" s="1179" t="s">
        <v>106</v>
      </c>
      <c r="E64" s="1180"/>
      <c r="F64" s="1289"/>
      <c r="G64" s="267" t="s">
        <v>108</v>
      </c>
      <c r="H64" s="1292">
        <f>IF('Main Sheet'!O18&gt;0,'Main Sheet'!D18,"")</f>
        <v>44463</v>
      </c>
      <c r="I64" s="1293"/>
    </row>
    <row r="65" spans="1:9" x14ac:dyDescent="0.25">
      <c r="A65" s="321"/>
      <c r="B65" s="320"/>
      <c r="C65" s="320"/>
      <c r="D65" s="320"/>
      <c r="E65" s="320"/>
      <c r="F65" s="320"/>
      <c r="G65" s="398"/>
      <c r="H65" s="1282" t="str">
        <f>'Main Sheet'!H1</f>
        <v>37-M</v>
      </c>
      <c r="I65" s="1294"/>
    </row>
    <row r="66" spans="1:9" ht="18.75" x14ac:dyDescent="0.25">
      <c r="A66" s="1164" t="s">
        <v>109</v>
      </c>
      <c r="B66" s="1165"/>
      <c r="C66" s="1165"/>
      <c r="D66" s="1165"/>
      <c r="E66" s="1310"/>
      <c r="F66" s="413"/>
      <c r="G66" s="397"/>
      <c r="H66" s="1295"/>
      <c r="I66" s="1296"/>
    </row>
    <row r="67" spans="1:9" ht="31.5" x14ac:dyDescent="0.25">
      <c r="A67" s="1202" t="str">
        <f>IF('Main Sheet'!O18&gt;0,'Main Sheet'!A18,"")</f>
        <v>BARDON SUPPLIES LTD-  ST.CATHARINES</v>
      </c>
      <c r="B67" s="1203"/>
      <c r="C67" s="1203"/>
      <c r="D67" s="1203"/>
      <c r="E67" s="1203"/>
      <c r="F67" s="1203"/>
      <c r="G67" s="1203"/>
      <c r="H67" s="1203"/>
      <c r="I67" s="1204"/>
    </row>
    <row r="68" spans="1:9" ht="23.25" x14ac:dyDescent="0.25">
      <c r="A68" s="24" t="s">
        <v>110</v>
      </c>
      <c r="B68" s="1210" t="s">
        <v>111</v>
      </c>
      <c r="C68" s="1206"/>
      <c r="D68" s="1206"/>
      <c r="E68" s="1207"/>
      <c r="F68" s="1206" t="s">
        <v>112</v>
      </c>
      <c r="G68" s="1206"/>
      <c r="H68" s="1206"/>
      <c r="I68" s="1207"/>
    </row>
    <row r="69" spans="1:9" ht="23.25" x14ac:dyDescent="0.35">
      <c r="A69" s="509">
        <v>1</v>
      </c>
      <c r="B69" s="1297" t="str">
        <f>IF('Main Sheet'!O18&gt;0,'Main Sheet'!AF18,"")</f>
        <v xml:space="preserve">43" X 22 1/2" </v>
      </c>
      <c r="C69" s="1297"/>
      <c r="D69" s="1297"/>
      <c r="E69" s="1297"/>
      <c r="F69" s="256" t="str">
        <f>IF('Main Sheet'!O18&gt;0,'Main Sheet'!AG3,"")</f>
        <v xml:space="preserve">COLOR:   </v>
      </c>
      <c r="G69" s="257" t="str">
        <f>IF('Main Sheet'!O18&gt;0,'Main Sheet'!AG18,"")</f>
        <v>BLANCA BESCATO</v>
      </c>
      <c r="H69" s="141"/>
      <c r="I69" s="142"/>
    </row>
    <row r="70" spans="1:9" ht="23.25" x14ac:dyDescent="0.35">
      <c r="A70" s="297">
        <f>IF('Main Sheet'!Y18&gt;0,'Main Sheet'!Y18,"")</f>
        <v>1</v>
      </c>
      <c r="B70" s="1273" t="str">
        <f>IF('Main Sheet'!Y18&gt;0,'Main Sheet'!Y3,"")</f>
        <v>BACK SPLASH</v>
      </c>
      <c r="C70" s="1273"/>
      <c r="D70" s="1273"/>
      <c r="E70" s="1273"/>
      <c r="F70" s="259" t="str">
        <f>IF('Main Sheet'!O18&gt;0,'Main Sheet'!AH3,"")</f>
        <v xml:space="preserve">SINK:    </v>
      </c>
      <c r="G70" s="260" t="str">
        <f>IF('Main Sheet'!O18&gt;0,'Main Sheet'!AH18,"")</f>
        <v xml:space="preserve">RECTANGULAR  </v>
      </c>
      <c r="H70" s="178"/>
      <c r="I70" s="179"/>
    </row>
    <row r="71" spans="1:9" ht="26.25" customHeight="1" x14ac:dyDescent="0.35">
      <c r="A71" s="297" t="str">
        <f>IF('Main Sheet'!Z18="L",1,IF('Main Sheet'!Z18="R",1,IF('Main Sheet'!Z18="LR",1,"")))</f>
        <v/>
      </c>
      <c r="B71" s="263" t="str">
        <f>IF('Main Sheet'!O18&gt;0,'Main Sheet'!AM18,"")</f>
        <v/>
      </c>
      <c r="C71" s="1274" t="str">
        <f>IF('Main Sheet'!Z18&gt;0,'Main Sheet'!AM3,"")</f>
        <v/>
      </c>
      <c r="D71" s="1274"/>
      <c r="E71" s="60"/>
      <c r="F71" s="259" t="str">
        <f>IF('Main Sheet'!O18&gt;0,'Main Sheet'!AI3,"")</f>
        <v xml:space="preserve">BOWL:        </v>
      </c>
      <c r="G71" s="260" t="str">
        <f>IF('Main Sheet'!O18&gt;0,'Main Sheet'!AI18,"")</f>
        <v xml:space="preserve">CENTER </v>
      </c>
      <c r="H71" s="176"/>
      <c r="I71" s="177"/>
    </row>
    <row r="72" spans="1:9" ht="23.25" x14ac:dyDescent="0.35">
      <c r="A72" s="47"/>
      <c r="B72" s="264"/>
      <c r="C72" s="60"/>
      <c r="D72" s="60"/>
      <c r="E72" s="61"/>
      <c r="F72" s="259" t="str">
        <f>IF('Main Sheet'!O18&gt;0,'Main Sheet'!AK3,"")</f>
        <v>FAUCET:</v>
      </c>
      <c r="G72" s="260" t="str">
        <f>IF('Main Sheet'!O18&gt;0,'Main Sheet'!AK18,"")</f>
        <v>SINGLE HOLE</v>
      </c>
      <c r="H72" s="176"/>
      <c r="I72" s="177"/>
    </row>
    <row r="73" spans="1:9" ht="23.25" x14ac:dyDescent="0.35">
      <c r="A73" s="38"/>
      <c r="B73" s="1304">
        <f>IF('Main Sheet'!O18=0,"",'Main Sheet'!AA18)</f>
        <v>0</v>
      </c>
      <c r="C73" s="1305"/>
      <c r="D73" s="1305"/>
      <c r="E73" s="1306"/>
      <c r="F73" s="259" t="str">
        <f>IF('Main Sheet'!O18&gt;0,'Main Sheet'!AJ3,"")</f>
        <v>PROFILE:</v>
      </c>
      <c r="G73" s="260" t="str">
        <f>IF('Main Sheet'!O18&gt;0,'Main Sheet'!AJ18,"")</f>
        <v>STRIGHT</v>
      </c>
      <c r="H73" s="62"/>
      <c r="I73" s="63"/>
    </row>
    <row r="74" spans="1:9" ht="18.75" x14ac:dyDescent="0.3">
      <c r="A74" s="278"/>
      <c r="B74" s="1307"/>
      <c r="C74" s="1308"/>
      <c r="D74" s="1308"/>
      <c r="E74" s="1309"/>
      <c r="F74" s="161"/>
      <c r="G74" s="281"/>
      <c r="H74" s="281"/>
      <c r="I74" s="204"/>
    </row>
    <row r="75" spans="1:9" ht="27" customHeight="1" x14ac:dyDescent="0.25">
      <c r="A75" s="18"/>
      <c r="B75" s="18"/>
      <c r="C75" s="18"/>
      <c r="D75" s="28"/>
      <c r="E75" s="28"/>
      <c r="F75" s="154"/>
      <c r="G75" s="29"/>
      <c r="H75" s="29"/>
      <c r="I75" s="29"/>
    </row>
    <row r="76" spans="1:9" ht="33.75" customHeight="1" x14ac:dyDescent="0.25">
      <c r="A76" s="1140"/>
      <c r="B76" s="1141"/>
      <c r="C76" s="1142"/>
      <c r="D76" s="1190" t="s">
        <v>892</v>
      </c>
      <c r="E76" s="1191"/>
      <c r="F76" s="816"/>
      <c r="G76" s="23" t="s">
        <v>1125</v>
      </c>
      <c r="H76" s="1298" t="str">
        <f>IF('Main Sheet'!O21&gt;0,'Main Sheet'!C21,"")</f>
        <v>5678.1-5</v>
      </c>
      <c r="I76" s="1299"/>
    </row>
    <row r="77" spans="1:9" ht="26.25" x14ac:dyDescent="0.25">
      <c r="A77" s="1143"/>
      <c r="B77" s="1144"/>
      <c r="C77" s="1145"/>
      <c r="D77" s="1192"/>
      <c r="E77" s="1193"/>
      <c r="F77" s="1194"/>
      <c r="G77" s="23" t="s">
        <v>122</v>
      </c>
      <c r="H77" s="1300">
        <f>IF('Main Sheet'!O21&gt;0,'Main Sheet'!B23,"")</f>
        <v>2736</v>
      </c>
      <c r="I77" s="1301"/>
    </row>
    <row r="78" spans="1:9" ht="18.75" customHeight="1" x14ac:dyDescent="0.25">
      <c r="A78" s="1143"/>
      <c r="B78" s="1144"/>
      <c r="C78" s="1145"/>
      <c r="D78" s="1192"/>
      <c r="E78" s="1193"/>
      <c r="F78" s="1194"/>
      <c r="G78" s="277"/>
      <c r="H78" s="1146"/>
      <c r="I78" s="1148"/>
    </row>
    <row r="79" spans="1:9" ht="31.5" x14ac:dyDescent="0.25">
      <c r="A79" s="1146"/>
      <c r="B79" s="1147"/>
      <c r="C79" s="1148"/>
      <c r="D79" s="1179" t="s">
        <v>106</v>
      </c>
      <c r="E79" s="1180"/>
      <c r="F79" s="1289"/>
      <c r="G79" s="272" t="s">
        <v>108</v>
      </c>
      <c r="H79" s="1292">
        <f>IF('Main Sheet'!O21&gt;0,'Main Sheet'!D21,"")</f>
        <v>44463</v>
      </c>
      <c r="I79" s="1293"/>
    </row>
    <row r="80" spans="1:9" x14ac:dyDescent="0.25">
      <c r="A80" s="491"/>
      <c r="B80" s="506"/>
      <c r="C80" s="506"/>
      <c r="D80" s="506"/>
      <c r="E80" s="506"/>
      <c r="F80" s="506"/>
      <c r="G80" s="398"/>
      <c r="H80" s="1282" t="str">
        <f>'Main Sheet'!H1</f>
        <v>37-M</v>
      </c>
      <c r="I80" s="1294"/>
    </row>
    <row r="81" spans="1:9" ht="18.75" x14ac:dyDescent="0.25">
      <c r="A81" s="1164" t="s">
        <v>109</v>
      </c>
      <c r="B81" s="1165"/>
      <c r="C81" s="1165"/>
      <c r="D81" s="1165"/>
      <c r="E81" s="1310"/>
      <c r="F81" s="413"/>
      <c r="G81" s="397"/>
      <c r="H81" s="1295"/>
      <c r="I81" s="1296"/>
    </row>
    <row r="82" spans="1:9" ht="31.5" x14ac:dyDescent="0.25">
      <c r="A82" s="1202" t="str">
        <f>IF('Main Sheet'!O21&gt;0,'Main Sheet'!A21,"")</f>
        <v>DEPEUTER'S DECORATING CENTRE</v>
      </c>
      <c r="B82" s="1203"/>
      <c r="C82" s="1203"/>
      <c r="D82" s="1203"/>
      <c r="E82" s="1203"/>
      <c r="F82" s="1203"/>
      <c r="G82" s="1203"/>
      <c r="H82" s="1203"/>
      <c r="I82" s="1204"/>
    </row>
    <row r="83" spans="1:9" ht="23.25" x14ac:dyDescent="0.25">
      <c r="A83" s="268" t="s">
        <v>110</v>
      </c>
      <c r="B83" s="1270" t="s">
        <v>111</v>
      </c>
      <c r="C83" s="1271"/>
      <c r="D83" s="1271"/>
      <c r="E83" s="1272"/>
      <c r="F83" s="1270" t="s">
        <v>112</v>
      </c>
      <c r="G83" s="1271"/>
      <c r="H83" s="1271"/>
      <c r="I83" s="1272"/>
    </row>
    <row r="84" spans="1:9" ht="23.25" x14ac:dyDescent="0.35">
      <c r="A84" s="273">
        <v>1</v>
      </c>
      <c r="B84" s="1051" t="str">
        <f>IF('Main Sheet'!O21&gt;0,'Main Sheet'!AF21,"")</f>
        <v>49" X 22 1/2"</v>
      </c>
      <c r="C84" s="1297"/>
      <c r="D84" s="1297"/>
      <c r="E84" s="1311"/>
      <c r="F84" s="511" t="str">
        <f>IF('Main Sheet'!O21&gt;0,'Main Sheet'!AG3,"")</f>
        <v xml:space="preserve">COLOR:   </v>
      </c>
      <c r="G84" s="257" t="str">
        <f>IF('Main Sheet'!O21&gt;0,'Main Sheet'!AG21,"")</f>
        <v>BLANCA BESCATO</v>
      </c>
      <c r="H84" s="176"/>
      <c r="I84" s="142"/>
    </row>
    <row r="85" spans="1:9" ht="23.25" x14ac:dyDescent="0.35">
      <c r="A85" s="504">
        <f>IF('Main Sheet'!Y21&gt;0,'Main Sheet'!Y21,"")</f>
        <v>1</v>
      </c>
      <c r="B85" s="1312" t="str">
        <f>IF('Main Sheet'!Y21&gt;0,'Main Sheet'!Y3,"")</f>
        <v>BACK SPLASH</v>
      </c>
      <c r="C85" s="1273"/>
      <c r="D85" s="1273"/>
      <c r="E85" s="1313"/>
      <c r="F85" s="283" t="str">
        <f>IF('Main Sheet'!O21&gt;0,'Main Sheet'!AH3,"")</f>
        <v xml:space="preserve">SINK:    </v>
      </c>
      <c r="G85" s="260" t="str">
        <f>IF('Main Sheet'!O21&gt;0,'Main Sheet'!AH21,"")</f>
        <v xml:space="preserve">RECTANGULAR  </v>
      </c>
      <c r="H85" s="260"/>
      <c r="I85" s="179"/>
    </row>
    <row r="86" spans="1:9" ht="28.5" customHeight="1" x14ac:dyDescent="0.35">
      <c r="A86" s="504" t="str">
        <f>IF('Main Sheet'!Z21="L",1,IF('Main Sheet'!Z21="R",1,IF('Main Sheet'!Z21="LR",1,"")))</f>
        <v/>
      </c>
      <c r="B86" s="512" t="str">
        <f>IF('Main Sheet'!O21&gt;0,'Main Sheet'!AM21,"")</f>
        <v/>
      </c>
      <c r="C86" s="1274" t="str">
        <f>IF('Main Sheet'!Z21&gt;0,'Main Sheet'!AM3,"")</f>
        <v/>
      </c>
      <c r="D86" s="1274"/>
      <c r="E86" s="61"/>
      <c r="F86" s="283" t="str">
        <f>IF('Main Sheet'!O21&gt;0,'Main Sheet'!AI3,"")</f>
        <v xml:space="preserve">BOWL:        </v>
      </c>
      <c r="G86" s="260" t="str">
        <f>IF('Main Sheet'!O21&gt;0,'Main Sheet'!AI21,"")</f>
        <v>c</v>
      </c>
      <c r="H86" s="176"/>
      <c r="I86" s="177"/>
    </row>
    <row r="87" spans="1:9" ht="23.25" x14ac:dyDescent="0.35">
      <c r="A87" s="27"/>
      <c r="B87" s="264"/>
      <c r="C87" s="60"/>
      <c r="D87" s="60"/>
      <c r="E87" s="61"/>
      <c r="F87" s="283" t="str">
        <f>IF('Main Sheet'!O21&gt;0,'Main Sheet'!AK3,"")</f>
        <v>FAUCET:</v>
      </c>
      <c r="G87" s="260" t="str">
        <f>IF('Main Sheet'!O21&gt;0,'Main Sheet'!AK21,"")</f>
        <v>SINGLE HOLE</v>
      </c>
      <c r="H87" s="176"/>
      <c r="I87" s="177"/>
    </row>
    <row r="88" spans="1:9" ht="23.25" x14ac:dyDescent="0.35">
      <c r="A88" s="492"/>
      <c r="B88" s="1304">
        <f>IF('Main Sheet'!O21=0,"",'Main Sheet'!AA21)</f>
        <v>0</v>
      </c>
      <c r="C88" s="1305"/>
      <c r="D88" s="1305"/>
      <c r="E88" s="1306"/>
      <c r="F88" s="283" t="str">
        <f>IF('Main Sheet'!O21&gt;0,'Main Sheet'!AJ3,"")</f>
        <v>PROFILE:</v>
      </c>
      <c r="G88" s="260" t="str">
        <f>IF('Main Sheet'!O21&gt;0,'Main Sheet'!AJ21,"")</f>
        <v>STRIGHT</v>
      </c>
      <c r="H88" s="62"/>
      <c r="I88" s="63"/>
    </row>
    <row r="89" spans="1:9" ht="18.75" x14ac:dyDescent="0.3">
      <c r="A89" s="149"/>
      <c r="B89" s="1304"/>
      <c r="C89" s="1305"/>
      <c r="D89" s="1305"/>
      <c r="E89" s="1306"/>
      <c r="F89" s="176"/>
      <c r="G89" s="147"/>
      <c r="H89" s="147"/>
      <c r="I89" s="34"/>
    </row>
    <row r="90" spans="1:9" ht="36" customHeight="1" x14ac:dyDescent="0.3">
      <c r="A90" s="510"/>
      <c r="B90" s="513"/>
      <c r="C90" s="279"/>
      <c r="D90" s="279"/>
      <c r="E90" s="280"/>
      <c r="F90" s="156"/>
      <c r="G90" s="281"/>
      <c r="H90" s="281"/>
      <c r="I90" s="204"/>
    </row>
    <row r="91" spans="1:9" ht="33.75" customHeight="1" x14ac:dyDescent="0.25">
      <c r="A91" s="1140"/>
      <c r="B91" s="1141"/>
      <c r="C91" s="1142"/>
      <c r="D91" s="1190" t="s">
        <v>892</v>
      </c>
      <c r="E91" s="1191"/>
      <c r="F91" s="816"/>
      <c r="G91" s="23" t="s">
        <v>1125</v>
      </c>
      <c r="H91" s="1298" t="str">
        <f>IF('Main Sheet'!O24&gt;0,'Main Sheet'!C24,"")</f>
        <v>5678.2-5</v>
      </c>
      <c r="I91" s="1299"/>
    </row>
    <row r="92" spans="1:9" ht="26.25" x14ac:dyDescent="0.25">
      <c r="A92" s="1143"/>
      <c r="B92" s="1144"/>
      <c r="C92" s="1145"/>
      <c r="D92" s="1192"/>
      <c r="E92" s="1193"/>
      <c r="F92" s="1194"/>
      <c r="G92" s="275" t="s">
        <v>122</v>
      </c>
      <c r="H92" s="1300">
        <f>IF('Main Sheet'!O24&gt;0,'Main Sheet'!B26,"")</f>
        <v>2736</v>
      </c>
      <c r="I92" s="1301"/>
    </row>
    <row r="93" spans="1:9" ht="18.75" x14ac:dyDescent="0.25">
      <c r="A93" s="1143"/>
      <c r="B93" s="1144"/>
      <c r="C93" s="1145"/>
      <c r="D93" s="1192"/>
      <c r="E93" s="1193"/>
      <c r="F93" s="1194"/>
      <c r="G93" s="282" t="s">
        <v>651</v>
      </c>
      <c r="H93" s="1146"/>
      <c r="I93" s="1148"/>
    </row>
    <row r="94" spans="1:9" ht="31.5" x14ac:dyDescent="0.25">
      <c r="A94" s="1146"/>
      <c r="B94" s="1147"/>
      <c r="C94" s="1148"/>
      <c r="D94" s="1179" t="s">
        <v>106</v>
      </c>
      <c r="E94" s="1180"/>
      <c r="F94" s="1289"/>
      <c r="G94" s="272" t="s">
        <v>108</v>
      </c>
      <c r="H94" s="1292">
        <f>IF('Main Sheet'!O24&gt;0,'Main Sheet'!D24,"")</f>
        <v>44463</v>
      </c>
      <c r="I94" s="1293"/>
    </row>
    <row r="95" spans="1:9" x14ac:dyDescent="0.25">
      <c r="A95" s="321"/>
      <c r="B95" s="320"/>
      <c r="C95" s="320"/>
      <c r="D95" s="320"/>
      <c r="E95" s="320"/>
      <c r="F95" s="320"/>
      <c r="G95" s="398"/>
      <c r="H95" s="1302" t="str">
        <f>'Main Sheet'!H1</f>
        <v>37-M</v>
      </c>
      <c r="I95" s="1294"/>
    </row>
    <row r="96" spans="1:9" ht="18.75" x14ac:dyDescent="0.25">
      <c r="A96" s="1164" t="s">
        <v>109</v>
      </c>
      <c r="B96" s="1165"/>
      <c r="C96" s="1165"/>
      <c r="D96" s="1165"/>
      <c r="E96" s="1310"/>
      <c r="F96" s="413"/>
      <c r="G96" s="397"/>
      <c r="H96" s="1303"/>
      <c r="I96" s="1296"/>
    </row>
    <row r="97" spans="1:9" ht="31.5" x14ac:dyDescent="0.25">
      <c r="A97" s="1202" t="str">
        <f>IF('Main Sheet'!O24&gt;0,'Main Sheet'!A24,"")</f>
        <v>DEPEUTER'S DECORATING CENTRE</v>
      </c>
      <c r="B97" s="1203"/>
      <c r="C97" s="1203"/>
      <c r="D97" s="1203"/>
      <c r="E97" s="1203"/>
      <c r="F97" s="1203"/>
      <c r="G97" s="1203"/>
      <c r="H97" s="1203"/>
      <c r="I97" s="1204"/>
    </row>
    <row r="98" spans="1:9" ht="23.25" x14ac:dyDescent="0.25">
      <c r="A98" s="268" t="s">
        <v>110</v>
      </c>
      <c r="B98" s="1270" t="s">
        <v>111</v>
      </c>
      <c r="C98" s="1271"/>
      <c r="D98" s="1271"/>
      <c r="E98" s="1272"/>
      <c r="F98" s="1270" t="s">
        <v>112</v>
      </c>
      <c r="G98" s="1271"/>
      <c r="H98" s="1271"/>
      <c r="I98" s="1272"/>
    </row>
    <row r="99" spans="1:9" ht="23.25" x14ac:dyDescent="0.35">
      <c r="A99" s="509">
        <v>1</v>
      </c>
      <c r="B99" s="1297" t="str">
        <f>IF('Main Sheet'!O24&gt;0,'Main Sheet'!AF24,"")</f>
        <v>49" X 22 1/2"</v>
      </c>
      <c r="C99" s="1297"/>
      <c r="D99" s="1297"/>
      <c r="E99" s="1297"/>
      <c r="F99" s="256" t="str">
        <f>IF('Main Sheet'!O24&gt;0,'Main Sheet'!AG3,"")</f>
        <v xml:space="preserve">COLOR:   </v>
      </c>
      <c r="G99" s="257" t="str">
        <f>IF('Main Sheet'!O24&gt;0,'Main Sheet'!AG24,"")</f>
        <v>BLANCA BESCATO</v>
      </c>
      <c r="H99" s="176"/>
      <c r="I99" s="142"/>
    </row>
    <row r="100" spans="1:9" ht="23.25" x14ac:dyDescent="0.35">
      <c r="A100" s="295">
        <f>IF('Main Sheet'!Y24&gt;0,'Main Sheet'!Y24,"")</f>
        <v>1</v>
      </c>
      <c r="B100" s="1273" t="str">
        <f>IF('Main Sheet'!Y24&gt;0,'Main Sheet'!Y3,"")</f>
        <v>BACK SPLASH</v>
      </c>
      <c r="C100" s="1273"/>
      <c r="D100" s="1273"/>
      <c r="E100" s="1273"/>
      <c r="F100" s="259" t="str">
        <f>IF('Main Sheet'!O24&gt;0,'Main Sheet'!AH3,"")</f>
        <v xml:space="preserve">SINK:    </v>
      </c>
      <c r="G100" s="260" t="str">
        <f>IF('Main Sheet'!O24&gt;0,'Main Sheet'!AH24,"")</f>
        <v xml:space="preserve">RECTANGULAR  </v>
      </c>
      <c r="H100" s="260"/>
      <c r="I100" s="179"/>
    </row>
    <row r="101" spans="1:9" ht="27" customHeight="1" x14ac:dyDescent="0.35">
      <c r="A101" s="295" t="str">
        <f>IF('Main Sheet'!Z24="L",1,IF('Main Sheet'!Z24="R",1,IF('Main Sheet'!Z24="LR",1,"")))</f>
        <v/>
      </c>
      <c r="B101" s="263" t="str">
        <f>IF('Main Sheet'!Y24&gt;0,'Main Sheet'!AM24,"")</f>
        <v/>
      </c>
      <c r="C101" s="1274" t="str">
        <f>IF('Main Sheet'!Z24&gt;0,'Main Sheet'!AM3,"")</f>
        <v/>
      </c>
      <c r="D101" s="1274"/>
      <c r="E101" s="60"/>
      <c r="F101" s="259" t="str">
        <f>IF('Main Sheet'!O24&gt;0,'Main Sheet'!AI3,"")</f>
        <v xml:space="preserve">BOWL:        </v>
      </c>
      <c r="G101" s="260" t="str">
        <f>IF('Main Sheet'!O24&gt;0,'Main Sheet'!AI24,"")</f>
        <v xml:space="preserve">CENTER </v>
      </c>
      <c r="H101" s="176"/>
      <c r="I101" s="177"/>
    </row>
    <row r="102" spans="1:9" ht="23.25" x14ac:dyDescent="0.35">
      <c r="A102" s="47"/>
      <c r="B102" s="270"/>
      <c r="C102" s="148"/>
      <c r="D102" s="148"/>
      <c r="E102" s="150"/>
      <c r="F102" s="259" t="str">
        <f>IF('Main Sheet'!O24&gt;0,'Main Sheet'!AK3,"")</f>
        <v>FAUCET:</v>
      </c>
      <c r="G102" s="260" t="str">
        <f>IF('Main Sheet'!O24&gt;0,'Main Sheet'!AK24,"")</f>
        <v>SINGLE HOLE</v>
      </c>
      <c r="H102" s="176"/>
      <c r="I102" s="177"/>
    </row>
    <row r="103" spans="1:9" ht="23.25" x14ac:dyDescent="0.35">
      <c r="A103" s="492"/>
      <c r="B103" s="1304">
        <f>IF('Main Sheet'!O24=0,"",'Main Sheet'!AA24)</f>
        <v>0</v>
      </c>
      <c r="C103" s="1305"/>
      <c r="D103" s="1305"/>
      <c r="E103" s="1306"/>
      <c r="F103" s="283" t="str">
        <f>IF('Main Sheet'!O24&gt;0,'Main Sheet'!AJ3,"")</f>
        <v>PROFILE:</v>
      </c>
      <c r="G103" s="260" t="str">
        <f>IF('Main Sheet'!O24&gt;0,'Main Sheet'!AJ24,"")</f>
        <v>STRIGHT</v>
      </c>
      <c r="H103" s="62"/>
      <c r="I103" s="63"/>
    </row>
    <row r="104" spans="1:9" ht="18.75" x14ac:dyDescent="0.3">
      <c r="A104" s="30"/>
      <c r="B104" s="1307"/>
      <c r="C104" s="1308"/>
      <c r="D104" s="1308"/>
      <c r="E104" s="1309"/>
      <c r="F104" s="156"/>
      <c r="G104" s="31"/>
      <c r="H104" s="31"/>
      <c r="I104" s="32"/>
    </row>
    <row r="105" spans="1:9" ht="26.25" x14ac:dyDescent="0.25">
      <c r="A105" s="18"/>
      <c r="B105" s="18"/>
      <c r="C105" s="18"/>
      <c r="D105" s="28"/>
      <c r="E105" s="28"/>
      <c r="F105" s="154"/>
      <c r="G105" s="29"/>
      <c r="H105" s="29"/>
      <c r="I105" s="29"/>
    </row>
    <row r="106" spans="1:9" ht="33.75" customHeight="1" x14ac:dyDescent="0.25">
      <c r="A106" s="1140"/>
      <c r="B106" s="1141"/>
      <c r="C106" s="1142"/>
      <c r="D106" s="1190" t="s">
        <v>894</v>
      </c>
      <c r="E106" s="1191"/>
      <c r="F106" s="816"/>
      <c r="G106" s="23" t="s">
        <v>1125</v>
      </c>
      <c r="H106" s="1298" t="str">
        <f>IF('Main Sheet'!O27&gt;0,'Main Sheet'!C27,"")</f>
        <v>5678.3-5</v>
      </c>
      <c r="I106" s="1299"/>
    </row>
    <row r="107" spans="1:9" ht="26.25" x14ac:dyDescent="0.25">
      <c r="A107" s="1143"/>
      <c r="B107" s="1144"/>
      <c r="C107" s="1145"/>
      <c r="D107" s="1192"/>
      <c r="E107" s="1193"/>
      <c r="F107" s="1194"/>
      <c r="G107" s="275" t="s">
        <v>122</v>
      </c>
      <c r="H107" s="1300">
        <f>IF('Main Sheet'!O27&gt;0,'Main Sheet'!B29,"")</f>
        <v>2736</v>
      </c>
      <c r="I107" s="1301"/>
    </row>
    <row r="108" spans="1:9" ht="18.75" x14ac:dyDescent="0.25">
      <c r="A108" s="1143"/>
      <c r="B108" s="1144"/>
      <c r="C108" s="1145"/>
      <c r="D108" s="1192"/>
      <c r="E108" s="1193"/>
      <c r="F108" s="1194"/>
      <c r="G108" s="282" t="s">
        <v>651</v>
      </c>
      <c r="H108" s="1146"/>
      <c r="I108" s="1148"/>
    </row>
    <row r="109" spans="1:9" ht="31.5" x14ac:dyDescent="0.25">
      <c r="A109" s="1146"/>
      <c r="B109" s="1147"/>
      <c r="C109" s="1148"/>
      <c r="D109" s="1179" t="s">
        <v>106</v>
      </c>
      <c r="E109" s="1180"/>
      <c r="F109" s="1289"/>
      <c r="G109" s="272" t="s">
        <v>108</v>
      </c>
      <c r="H109" s="1292">
        <f>IF('Main Sheet'!O27&gt;0,'Main Sheet'!D27,"")</f>
        <v>44463</v>
      </c>
      <c r="I109" s="1293"/>
    </row>
    <row r="110" spans="1:9" x14ac:dyDescent="0.25">
      <c r="A110" s="321"/>
      <c r="B110" s="506"/>
      <c r="C110" s="506"/>
      <c r="D110" s="506"/>
      <c r="E110" s="506"/>
      <c r="F110" s="506"/>
      <c r="G110" s="506"/>
      <c r="H110" s="1302" t="str">
        <f>'Main Sheet'!H1</f>
        <v>37-M</v>
      </c>
      <c r="I110" s="1294"/>
    </row>
    <row r="111" spans="1:9" ht="18.75" x14ac:dyDescent="0.25">
      <c r="A111" s="1164" t="s">
        <v>109</v>
      </c>
      <c r="B111" s="1165"/>
      <c r="C111" s="1165"/>
      <c r="D111" s="1165"/>
      <c r="E111" s="1310"/>
      <c r="G111" s="396"/>
      <c r="H111" s="1303"/>
      <c r="I111" s="1296"/>
    </row>
    <row r="112" spans="1:9" ht="31.5" x14ac:dyDescent="0.25">
      <c r="A112" s="1202" t="str">
        <f>IF('Main Sheet'!O27&gt;0,'Main Sheet'!A27,"")</f>
        <v>DEPEUTER'S DECORATING CENTRE</v>
      </c>
      <c r="B112" s="1203"/>
      <c r="C112" s="1203"/>
      <c r="D112" s="1203"/>
      <c r="E112" s="1203"/>
      <c r="F112" s="1203"/>
      <c r="G112" s="1203"/>
      <c r="H112" s="1203"/>
      <c r="I112" s="1204"/>
    </row>
    <row r="113" spans="1:9" ht="23.25" x14ac:dyDescent="0.25">
      <c r="A113" s="268" t="s">
        <v>110</v>
      </c>
      <c r="B113" s="1270" t="s">
        <v>111</v>
      </c>
      <c r="C113" s="1271"/>
      <c r="D113" s="1271"/>
      <c r="E113" s="1272"/>
      <c r="F113" s="1271" t="s">
        <v>112</v>
      </c>
      <c r="G113" s="1271"/>
      <c r="H113" s="1271"/>
      <c r="I113" s="1272"/>
    </row>
    <row r="114" spans="1:9" ht="23.25" x14ac:dyDescent="0.35">
      <c r="A114" s="509">
        <v>1</v>
      </c>
      <c r="B114" s="1297" t="str">
        <f>IF('Main Sheet'!O27&gt;0,'Main Sheet'!AF27,"")</f>
        <v>61" X 22 1/2" D/B</v>
      </c>
      <c r="C114" s="1297"/>
      <c r="D114" s="1297"/>
      <c r="E114" s="1297"/>
      <c r="F114" s="256" t="str">
        <f>IF('Main Sheet'!O27&gt;0,'Main Sheet'!AG3,"")</f>
        <v xml:space="preserve">COLOR:   </v>
      </c>
      <c r="G114" s="257" t="str">
        <f>IF('Main Sheet'!O27&gt;0,'Main Sheet'!AG27,"")</f>
        <v>BLANCA BESCATO</v>
      </c>
      <c r="H114" s="141"/>
      <c r="I114" s="142"/>
    </row>
    <row r="115" spans="1:9" ht="23.25" x14ac:dyDescent="0.35">
      <c r="A115" s="505">
        <f>IF('Main Sheet'!Y27&gt;0,'Main Sheet'!Y27,"")</f>
        <v>1</v>
      </c>
      <c r="B115" s="1273" t="str">
        <f>IF('Main Sheet'!Y27&gt;0,'Main Sheet'!Y3,"")</f>
        <v>BACK SPLASH</v>
      </c>
      <c r="C115" s="1273"/>
      <c r="D115" s="1273"/>
      <c r="E115" s="1273"/>
      <c r="F115" s="259" t="str">
        <f>IF('Main Sheet'!O27&gt;0,'Main Sheet'!AH3,"")</f>
        <v xml:space="preserve">SINK:    </v>
      </c>
      <c r="G115" s="260" t="str">
        <f>IF('Main Sheet'!O27&gt;0,'Main Sheet'!AH27,"")</f>
        <v xml:space="preserve">RECTANGULAR  </v>
      </c>
      <c r="H115" s="260"/>
      <c r="I115" s="179"/>
    </row>
    <row r="116" spans="1:9" ht="25.5" customHeight="1" x14ac:dyDescent="0.35">
      <c r="A116" s="295" t="str">
        <f>IF('Main Sheet'!Z27="L",1,IF('Main Sheet'!Z27="R",1,IF('Main Sheet'!Z27="LR",1,"")))</f>
        <v/>
      </c>
      <c r="B116" s="263" t="str">
        <f>IF('Main Sheet'!Y27&gt;0,'Main Sheet'!AM27,"")</f>
        <v/>
      </c>
      <c r="C116" s="1274" t="str">
        <f>IF('Main Sheet'!Z27&gt;0,'Main Sheet'!AM3,"")</f>
        <v/>
      </c>
      <c r="D116" s="1274"/>
      <c r="E116" s="60"/>
      <c r="F116" s="259" t="str">
        <f>IF('Main Sheet'!O27&gt;0,'Main Sheet'!AI3,"")</f>
        <v xml:space="preserve">BOWL:        </v>
      </c>
      <c r="G116" s="260" t="str">
        <f>IF('Main Sheet'!O27&gt;0,'Main Sheet'!AI27,"")</f>
        <v>D/B</v>
      </c>
      <c r="H116" s="176"/>
      <c r="I116" s="177"/>
    </row>
    <row r="117" spans="1:9" ht="23.25" x14ac:dyDescent="0.35">
      <c r="A117" s="47"/>
      <c r="B117" s="270"/>
      <c r="C117" s="148"/>
      <c r="D117" s="148"/>
      <c r="E117" s="150"/>
      <c r="F117" s="259" t="str">
        <f>IF('Main Sheet'!O27&gt;0,'Main Sheet'!AK3,"")</f>
        <v>FAUCET:</v>
      </c>
      <c r="G117" s="260" t="str">
        <f>IF('Main Sheet'!O27&gt;0,'Main Sheet'!AK27,"")</f>
        <v>SINGLE HOLE</v>
      </c>
      <c r="H117" s="176"/>
      <c r="I117" s="177"/>
    </row>
    <row r="118" spans="1:9" ht="23.25" x14ac:dyDescent="0.35">
      <c r="A118" s="492"/>
      <c r="B118" s="1304">
        <f>IF('Main Sheet'!O27=0,"",'Main Sheet'!AA27)</f>
        <v>0</v>
      </c>
      <c r="C118" s="1305"/>
      <c r="D118" s="1305"/>
      <c r="E118" s="1306"/>
      <c r="F118" s="283" t="str">
        <f>IF('Main Sheet'!O27&gt;0,'Main Sheet'!AJ3,"")</f>
        <v>PROFILE:</v>
      </c>
      <c r="G118" s="260" t="str">
        <f>IF('Main Sheet'!O27&gt;0,'Main Sheet'!AJ27,"")</f>
        <v>STRIGHT</v>
      </c>
      <c r="H118" s="62"/>
      <c r="I118" s="63"/>
    </row>
    <row r="119" spans="1:9" ht="19.5" customHeight="1" x14ac:dyDescent="0.3">
      <c r="A119" s="149"/>
      <c r="B119" s="1304"/>
      <c r="C119" s="1305"/>
      <c r="D119" s="1305"/>
      <c r="E119" s="1306"/>
      <c r="F119" s="155"/>
      <c r="G119" s="26"/>
      <c r="H119" s="26"/>
      <c r="I119" s="34"/>
    </row>
    <row r="120" spans="1:9" ht="33" customHeight="1" x14ac:dyDescent="0.3">
      <c r="A120" s="36"/>
      <c r="B120" s="33"/>
      <c r="C120" s="31"/>
      <c r="D120" s="31"/>
      <c r="E120" s="32"/>
      <c r="F120" s="156"/>
      <c r="G120" s="31"/>
      <c r="H120" s="31"/>
      <c r="I120" s="32"/>
    </row>
    <row r="121" spans="1:9" ht="33.75" customHeight="1" x14ac:dyDescent="0.25">
      <c r="A121" s="1140"/>
      <c r="B121" s="1141"/>
      <c r="C121" s="1142"/>
      <c r="D121" s="1190" t="s">
        <v>894</v>
      </c>
      <c r="E121" s="1191"/>
      <c r="F121" s="816"/>
      <c r="G121" s="23" t="s">
        <v>1125</v>
      </c>
      <c r="H121" s="1298" t="str">
        <f>IF('Main Sheet'!O35&gt;0,'Main Sheet'!C35,"")</f>
        <v/>
      </c>
      <c r="I121" s="1299"/>
    </row>
    <row r="122" spans="1:9" ht="26.25" x14ac:dyDescent="0.25">
      <c r="A122" s="1143"/>
      <c r="B122" s="1144"/>
      <c r="C122" s="1145"/>
      <c r="D122" s="1192"/>
      <c r="E122" s="1193"/>
      <c r="F122" s="1194"/>
      <c r="G122" s="275" t="s">
        <v>122</v>
      </c>
      <c r="H122" s="1300" t="str">
        <f>IF('Main Sheet'!O35&gt;0,'Main Sheet'!B37,"")</f>
        <v/>
      </c>
      <c r="I122" s="1301"/>
    </row>
    <row r="123" spans="1:9" ht="18.75" customHeight="1" x14ac:dyDescent="0.25">
      <c r="A123" s="1143"/>
      <c r="B123" s="1144"/>
      <c r="C123" s="1145"/>
      <c r="D123" s="1192"/>
      <c r="E123" s="1193"/>
      <c r="F123" s="1194"/>
      <c r="G123" s="282" t="s">
        <v>651</v>
      </c>
      <c r="H123" s="1146"/>
      <c r="I123" s="1148"/>
    </row>
    <row r="124" spans="1:9" ht="31.5" x14ac:dyDescent="0.25">
      <c r="A124" s="1146"/>
      <c r="B124" s="1147"/>
      <c r="C124" s="1148"/>
      <c r="D124" s="1179" t="s">
        <v>106</v>
      </c>
      <c r="E124" s="1180"/>
      <c r="F124" s="1289"/>
      <c r="G124" s="272" t="s">
        <v>108</v>
      </c>
      <c r="H124" s="1292" t="str">
        <f>IF('Main Sheet'!O35&gt;0,'Main Sheet'!D35,"")</f>
        <v/>
      </c>
      <c r="I124" s="1293"/>
    </row>
    <row r="125" spans="1:9" x14ac:dyDescent="0.25">
      <c r="A125" s="321"/>
      <c r="B125" s="320"/>
      <c r="C125" s="320"/>
      <c r="D125" s="320"/>
      <c r="E125" s="320"/>
      <c r="F125" s="320"/>
      <c r="G125" s="398"/>
      <c r="H125" s="1282" t="str">
        <f>'Main Sheet'!H1</f>
        <v>37-M</v>
      </c>
      <c r="I125" s="1294"/>
    </row>
    <row r="126" spans="1:9" ht="18.75" x14ac:dyDescent="0.25">
      <c r="A126" s="1164" t="s">
        <v>109</v>
      </c>
      <c r="B126" s="1165"/>
      <c r="C126" s="1165"/>
      <c r="D126" s="1165"/>
      <c r="E126" s="1310"/>
      <c r="F126" s="1"/>
      <c r="G126" s="397"/>
      <c r="H126" s="1295"/>
      <c r="I126" s="1296"/>
    </row>
    <row r="127" spans="1:9" ht="31.5" x14ac:dyDescent="0.25">
      <c r="A127" s="1253" t="str">
        <f>IF('Main Sheet'!O35&gt;0,'Main Sheet'!A35,"")</f>
        <v/>
      </c>
      <c r="B127" s="1254"/>
      <c r="C127" s="1254"/>
      <c r="D127" s="1254"/>
      <c r="E127" s="1254"/>
      <c r="F127" s="1254"/>
      <c r="G127" s="1254"/>
      <c r="H127" s="1254"/>
      <c r="I127" s="1255"/>
    </row>
    <row r="128" spans="1:9" ht="23.25" x14ac:dyDescent="0.25">
      <c r="A128" s="24" t="s">
        <v>110</v>
      </c>
      <c r="B128" s="1210" t="s">
        <v>111</v>
      </c>
      <c r="C128" s="1206"/>
      <c r="D128" s="1206"/>
      <c r="E128" s="1207"/>
      <c r="F128" s="1208" t="s">
        <v>112</v>
      </c>
      <c r="G128" s="1208"/>
      <c r="H128" s="1208"/>
      <c r="I128" s="1209"/>
    </row>
    <row r="129" spans="1:9" ht="23.25" x14ac:dyDescent="0.35">
      <c r="A129" s="509">
        <v>1</v>
      </c>
      <c r="B129" s="1297" t="str">
        <f>IF('Main Sheet'!O35&gt;0,'Main Sheet'!AF35,"")</f>
        <v/>
      </c>
      <c r="C129" s="1297"/>
      <c r="D129" s="1297"/>
      <c r="E129" s="1297"/>
      <c r="F129" s="256" t="str">
        <f>IF('Main Sheet'!O35&gt;0,'Main Sheet'!AG3,"")</f>
        <v/>
      </c>
      <c r="G129" s="257" t="str">
        <f>IF('Main Sheet'!O35&gt;0,'Main Sheet'!AG35,"")</f>
        <v/>
      </c>
      <c r="H129" s="141"/>
      <c r="I129" s="142"/>
    </row>
    <row r="130" spans="1:9" ht="23.25" x14ac:dyDescent="0.35">
      <c r="A130" s="295" t="str">
        <f>IF('Main Sheet'!Y35&gt;0,'Main Sheet'!Y35,"")</f>
        <v/>
      </c>
      <c r="B130" s="1273" t="str">
        <f>IF('Main Sheet'!Y35&gt;0,'Main Sheet'!Y3,"")</f>
        <v/>
      </c>
      <c r="C130" s="1273"/>
      <c r="D130" s="1273"/>
      <c r="E130" s="1273"/>
      <c r="F130" s="259" t="str">
        <f>IF('Main Sheet'!O35&gt;0,'Main Sheet'!AH3,"")</f>
        <v/>
      </c>
      <c r="G130" s="1314" t="str">
        <f>IF('Main Sheet'!O35&gt;0,'Main Sheet'!AH35,"")</f>
        <v/>
      </c>
      <c r="H130" s="1314"/>
      <c r="I130" s="179"/>
    </row>
    <row r="131" spans="1:9" ht="23.25" x14ac:dyDescent="0.35">
      <c r="A131" s="295" t="str">
        <f>IF('Main Sheet'!Z35="L",1,IF('Main Sheet'!Z35="R",1,IF('Main Sheet'!Z35="LR",1,"")))</f>
        <v/>
      </c>
      <c r="B131" s="263" t="str">
        <f>IF('Main Sheet'!Y35&gt;0,'Main Sheet'!AM35,"")</f>
        <v/>
      </c>
      <c r="C131" s="1274" t="str">
        <f>IF('Main Sheet'!Z35&gt;0,'Main Sheet'!AM3,"")</f>
        <v/>
      </c>
      <c r="D131" s="1274"/>
      <c r="E131" s="60"/>
      <c r="F131" s="259" t="str">
        <f>IF('Main Sheet'!O35&gt;0,'Main Sheet'!AI3,"")</f>
        <v/>
      </c>
      <c r="G131" s="260" t="str">
        <f>IF('Main Sheet'!O35&gt;0,'Main Sheet'!AI35,"")</f>
        <v/>
      </c>
      <c r="H131" s="176"/>
      <c r="I131" s="177"/>
    </row>
    <row r="132" spans="1:9" ht="23.25" x14ac:dyDescent="0.35">
      <c r="A132" s="47"/>
      <c r="B132" s="270"/>
      <c r="C132" s="148"/>
      <c r="D132" s="148"/>
      <c r="E132" s="150"/>
      <c r="F132" s="259" t="str">
        <f>IF('Main Sheet'!O35&gt;0,'Main Sheet'!AK3,"")</f>
        <v/>
      </c>
      <c r="G132" s="260" t="str">
        <f>IF('Main Sheet'!O35&gt;0,'Main Sheet'!AK35,"")</f>
        <v/>
      </c>
      <c r="H132" s="176"/>
      <c r="I132" s="177"/>
    </row>
    <row r="133" spans="1:9" ht="23.25" x14ac:dyDescent="0.35">
      <c r="A133" s="38"/>
      <c r="B133" s="1304" t="str">
        <f>IF('Main Sheet'!O35=0,"",'Main Sheet'!AA35)</f>
        <v/>
      </c>
      <c r="C133" s="1305"/>
      <c r="D133" s="1305"/>
      <c r="E133" s="1306"/>
      <c r="F133" s="259" t="str">
        <f>IF('Main Sheet'!O35&gt;0,'Main Sheet'!AJ3,"")</f>
        <v/>
      </c>
      <c r="G133" s="260" t="str">
        <f>IF('Main Sheet'!O35&gt;0,'Main Sheet'!AJ35,"")</f>
        <v/>
      </c>
      <c r="H133" s="62"/>
      <c r="I133" s="63"/>
    </row>
    <row r="134" spans="1:9" ht="18.75" x14ac:dyDescent="0.3">
      <c r="A134" s="35"/>
      <c r="B134" s="1304"/>
      <c r="C134" s="1305"/>
      <c r="D134" s="1305"/>
      <c r="E134" s="1306"/>
      <c r="F134" s="155"/>
      <c r="G134" s="26"/>
      <c r="H134" s="26"/>
      <c r="I134" s="34"/>
    </row>
    <row r="135" spans="1:9" ht="18.75" x14ac:dyDescent="0.3">
      <c r="A135" s="30"/>
      <c r="B135" s="33"/>
      <c r="C135" s="31"/>
      <c r="D135" s="31"/>
      <c r="E135" s="32"/>
      <c r="F135" s="156"/>
      <c r="G135" s="31"/>
      <c r="H135" s="31"/>
      <c r="I135" s="32"/>
    </row>
    <row r="136" spans="1:9" ht="26.25" x14ac:dyDescent="0.25">
      <c r="A136" s="18"/>
      <c r="B136" s="18"/>
      <c r="C136" s="18"/>
      <c r="D136" s="28"/>
      <c r="E136" s="28"/>
      <c r="F136" s="154"/>
      <c r="G136" s="29"/>
      <c r="H136" s="29"/>
      <c r="I136" s="29"/>
    </row>
    <row r="137" spans="1:9" ht="33.75" customHeight="1" x14ac:dyDescent="0.25">
      <c r="A137" s="1140"/>
      <c r="B137" s="1141"/>
      <c r="C137" s="1142"/>
      <c r="D137" s="1190" t="s">
        <v>895</v>
      </c>
      <c r="E137" s="1191"/>
      <c r="F137" s="816"/>
      <c r="G137" s="23" t="s">
        <v>1125</v>
      </c>
      <c r="H137" s="1298" t="str">
        <f>IF('Main Sheet'!O38&gt;0,'Main Sheet'!C38,"")</f>
        <v/>
      </c>
      <c r="I137" s="1299"/>
    </row>
    <row r="138" spans="1:9" ht="26.25" x14ac:dyDescent="0.25">
      <c r="A138" s="1143"/>
      <c r="B138" s="1144"/>
      <c r="C138" s="1145"/>
      <c r="D138" s="1192"/>
      <c r="E138" s="1193"/>
      <c r="F138" s="1194"/>
      <c r="G138" s="275" t="s">
        <v>122</v>
      </c>
      <c r="H138" s="1300" t="str">
        <f>IF('Main Sheet'!O38&gt;0,'Main Sheet'!B40,"")</f>
        <v/>
      </c>
      <c r="I138" s="1301"/>
    </row>
    <row r="139" spans="1:9" ht="18.75" customHeight="1" x14ac:dyDescent="0.25">
      <c r="A139" s="1143"/>
      <c r="B139" s="1144"/>
      <c r="C139" s="1145"/>
      <c r="D139" s="1192"/>
      <c r="E139" s="1193"/>
      <c r="F139" s="1194"/>
      <c r="G139" s="282" t="s">
        <v>651</v>
      </c>
      <c r="H139" s="1146"/>
      <c r="I139" s="1148"/>
    </row>
    <row r="140" spans="1:9" ht="31.5" x14ac:dyDescent="0.25">
      <c r="A140" s="1146"/>
      <c r="B140" s="1147"/>
      <c r="C140" s="1148"/>
      <c r="D140" s="1179" t="s">
        <v>106</v>
      </c>
      <c r="E140" s="1180"/>
      <c r="F140" s="1289"/>
      <c r="G140" s="272" t="s">
        <v>108</v>
      </c>
      <c r="H140" s="1292" t="str">
        <f>IF('Main Sheet'!O38&gt;0,'Main Sheet'!D38,"")</f>
        <v/>
      </c>
      <c r="I140" s="1293"/>
    </row>
    <row r="141" spans="1:9" x14ac:dyDescent="0.25">
      <c r="A141" s="321"/>
      <c r="B141" s="320"/>
      <c r="C141" s="320"/>
      <c r="D141" s="320"/>
      <c r="E141" s="320"/>
      <c r="F141" s="320"/>
      <c r="G141" s="398"/>
      <c r="H141" s="1282" t="str">
        <f>'Main Sheet'!H1</f>
        <v>37-M</v>
      </c>
      <c r="I141" s="1294"/>
    </row>
    <row r="142" spans="1:9" ht="18.75" x14ac:dyDescent="0.25">
      <c r="A142" s="1164" t="s">
        <v>109</v>
      </c>
      <c r="B142" s="1165"/>
      <c r="C142" s="1165"/>
      <c r="D142" s="1165"/>
      <c r="E142" s="1310"/>
      <c r="F142" s="413"/>
      <c r="G142" s="397"/>
      <c r="H142" s="1295"/>
      <c r="I142" s="1296"/>
    </row>
    <row r="143" spans="1:9" ht="31.5" x14ac:dyDescent="0.25">
      <c r="A143" s="1202" t="str">
        <f>IF('Main Sheet'!O38&gt;0,'Main Sheet'!A38,"")</f>
        <v/>
      </c>
      <c r="B143" s="1203"/>
      <c r="C143" s="1203"/>
      <c r="D143" s="1203"/>
      <c r="E143" s="1203"/>
      <c r="F143" s="1203"/>
      <c r="G143" s="1203"/>
      <c r="H143" s="1203"/>
      <c r="I143" s="1204"/>
    </row>
    <row r="144" spans="1:9" ht="23.25" x14ac:dyDescent="0.25">
      <c r="A144" s="268" t="s">
        <v>110</v>
      </c>
      <c r="B144" s="1270" t="s">
        <v>111</v>
      </c>
      <c r="C144" s="1271"/>
      <c r="D144" s="1271"/>
      <c r="E144" s="1272"/>
      <c r="F144" s="1270" t="s">
        <v>112</v>
      </c>
      <c r="G144" s="1271"/>
      <c r="H144" s="1271"/>
      <c r="I144" s="1272"/>
    </row>
    <row r="145" spans="1:9" ht="23.25" x14ac:dyDescent="0.35">
      <c r="A145" s="509">
        <v>1</v>
      </c>
      <c r="B145" s="1297" t="str">
        <f>IF('Main Sheet'!O38&gt;0,'Main Sheet'!AF38,"")</f>
        <v/>
      </c>
      <c r="C145" s="1297"/>
      <c r="D145" s="1297"/>
      <c r="E145" s="1297"/>
      <c r="F145" s="256" t="str">
        <f>IF('Main Sheet'!O38&gt;0,'Main Sheet'!AG3,"")</f>
        <v/>
      </c>
      <c r="G145" s="257" t="str">
        <f>IF('Main Sheet'!O38&gt;0,'Main Sheet'!AG38,"")</f>
        <v/>
      </c>
      <c r="H145" s="141"/>
      <c r="I145" s="142"/>
    </row>
    <row r="146" spans="1:9" ht="23.25" x14ac:dyDescent="0.35">
      <c r="A146" s="295" t="str">
        <f>IF('Main Sheet'!Y38&gt;0,'Main Sheet'!Y38,"")</f>
        <v/>
      </c>
      <c r="B146" s="1273" t="str">
        <f>IF('Main Sheet'!Y38&gt;0,'Main Sheet'!Y3,"")</f>
        <v/>
      </c>
      <c r="C146" s="1273"/>
      <c r="D146" s="1273"/>
      <c r="E146" s="1273"/>
      <c r="F146" s="259" t="str">
        <f>IF('Main Sheet'!O38&gt;0,'Main Sheet'!AH3,"")</f>
        <v/>
      </c>
      <c r="G146" s="1314" t="str">
        <f>IF('Main Sheet'!O38&gt;0,'Main Sheet'!AH38,"")</f>
        <v/>
      </c>
      <c r="H146" s="1314"/>
      <c r="I146" s="179"/>
    </row>
    <row r="147" spans="1:9" ht="23.25" x14ac:dyDescent="0.35">
      <c r="A147" s="295" t="str">
        <f>IF('Main Sheet'!Z38="L",1,IF('Main Sheet'!Z38="R",1,IF('Main Sheet'!Z38="LR",1,"")))</f>
        <v/>
      </c>
      <c r="B147" s="263" t="str">
        <f>IF('Main Sheet'!Y38&gt;0,'Main Sheet'!AM38,"")</f>
        <v/>
      </c>
      <c r="C147" s="1274" t="str">
        <f>IF('Main Sheet'!Z38&gt;0,'Main Sheet'!AM3,"")</f>
        <v/>
      </c>
      <c r="D147" s="1274"/>
      <c r="E147" s="60"/>
      <c r="F147" s="259" t="str">
        <f>IF('Main Sheet'!O38&gt;0,'Main Sheet'!AI3,"")</f>
        <v/>
      </c>
      <c r="G147" s="260" t="str">
        <f>IF('Main Sheet'!O38&gt;0,'Main Sheet'!AI38,"")</f>
        <v/>
      </c>
      <c r="H147" s="296"/>
      <c r="I147" s="177"/>
    </row>
    <row r="148" spans="1:9" ht="23.25" x14ac:dyDescent="0.35">
      <c r="A148" s="47"/>
      <c r="B148" s="264"/>
      <c r="C148" s="60"/>
      <c r="D148" s="60"/>
      <c r="E148" s="61"/>
      <c r="F148" s="259" t="str">
        <f>IF('Main Sheet'!O38&gt;0,'Main Sheet'!AK3,"")</f>
        <v/>
      </c>
      <c r="G148" s="260" t="str">
        <f>IF('Main Sheet'!O38&gt;0,'Main Sheet'!AK38,"")</f>
        <v/>
      </c>
      <c r="H148" s="296"/>
      <c r="I148" s="177"/>
    </row>
    <row r="149" spans="1:9" ht="23.25" x14ac:dyDescent="0.35">
      <c r="A149" s="38"/>
      <c r="B149" s="1304" t="str">
        <f>IF('Main Sheet'!O38=0,"",'Main Sheet'!AA38)</f>
        <v/>
      </c>
      <c r="C149" s="1305"/>
      <c r="D149" s="1305"/>
      <c r="E149" s="1306"/>
      <c r="F149" s="259" t="str">
        <f>IF('Main Sheet'!O38&gt;0,'Main Sheet'!AJ3,"")</f>
        <v/>
      </c>
      <c r="G149" s="260" t="str">
        <f>IF('Main Sheet'!O38&gt;0,'Main Sheet'!AJ38,"")</f>
        <v/>
      </c>
      <c r="H149" s="62"/>
      <c r="I149" s="63"/>
    </row>
    <row r="150" spans="1:9" ht="12.75" customHeight="1" x14ac:dyDescent="0.35">
      <c r="A150" s="38"/>
      <c r="B150" s="1304"/>
      <c r="C150" s="1305"/>
      <c r="D150" s="1305"/>
      <c r="E150" s="1306"/>
      <c r="F150" s="155"/>
      <c r="G150" s="260"/>
      <c r="H150" s="62"/>
      <c r="I150" s="63"/>
    </row>
    <row r="151" spans="1:9" ht="30" customHeight="1" x14ac:dyDescent="0.3">
      <c r="A151" s="278"/>
      <c r="B151" s="284"/>
      <c r="C151" s="285"/>
      <c r="D151" s="285"/>
      <c r="E151" s="286"/>
      <c r="F151" s="156"/>
      <c r="G151" s="281"/>
      <c r="H151" s="281"/>
      <c r="I151" s="204"/>
    </row>
    <row r="152" spans="1:9" ht="32.25" customHeight="1" x14ac:dyDescent="0.25">
      <c r="A152" s="1140"/>
      <c r="B152" s="1141"/>
      <c r="C152" s="1142"/>
      <c r="D152" s="1190" t="s">
        <v>897</v>
      </c>
      <c r="E152" s="1191"/>
      <c r="F152" s="816"/>
      <c r="G152" s="23" t="s">
        <v>1125</v>
      </c>
      <c r="H152" s="1298" t="str">
        <f>IF('Main Sheet'!O41&gt;0,'Main Sheet'!C41,"")</f>
        <v/>
      </c>
      <c r="I152" s="1299"/>
    </row>
    <row r="153" spans="1:9" ht="26.25" x14ac:dyDescent="0.25">
      <c r="A153" s="1143"/>
      <c r="B153" s="1144"/>
      <c r="C153" s="1145"/>
      <c r="D153" s="1192"/>
      <c r="E153" s="1193"/>
      <c r="F153" s="1194"/>
      <c r="G153" s="275" t="s">
        <v>122</v>
      </c>
      <c r="H153" s="1300" t="str">
        <f>IF('Main Sheet'!O41&gt;0,'Main Sheet'!B43,"")</f>
        <v/>
      </c>
      <c r="I153" s="1301"/>
    </row>
    <row r="154" spans="1:9" ht="18.75" customHeight="1" x14ac:dyDescent="0.25">
      <c r="A154" s="1143"/>
      <c r="B154" s="1144"/>
      <c r="C154" s="1145"/>
      <c r="D154" s="1192"/>
      <c r="E154" s="1193"/>
      <c r="F154" s="1194"/>
      <c r="G154" s="282" t="s">
        <v>651</v>
      </c>
      <c r="H154" s="1146"/>
      <c r="I154" s="1148"/>
    </row>
    <row r="155" spans="1:9" ht="31.5" x14ac:dyDescent="0.25">
      <c r="A155" s="1146"/>
      <c r="B155" s="1147"/>
      <c r="C155" s="1148"/>
      <c r="D155" s="1179" t="s">
        <v>106</v>
      </c>
      <c r="E155" s="1180"/>
      <c r="F155" s="1289"/>
      <c r="G155" s="272" t="s">
        <v>108</v>
      </c>
      <c r="H155" s="1292" t="str">
        <f>IF('Main Sheet'!O41&gt;0,'Main Sheet'!D41,"")</f>
        <v/>
      </c>
      <c r="I155" s="1293"/>
    </row>
    <row r="156" spans="1:9" x14ac:dyDescent="0.25">
      <c r="A156" s="321"/>
      <c r="B156" s="320"/>
      <c r="C156" s="320"/>
      <c r="D156" s="320"/>
      <c r="E156" s="320"/>
      <c r="F156" s="320"/>
      <c r="G156" s="398"/>
      <c r="H156" s="1302" t="str">
        <f>'Main Sheet'!H1</f>
        <v>37-M</v>
      </c>
      <c r="I156" s="1294"/>
    </row>
    <row r="157" spans="1:9" ht="18.75" x14ac:dyDescent="0.25">
      <c r="A157" s="1164" t="s">
        <v>109</v>
      </c>
      <c r="B157" s="1165"/>
      <c r="C157" s="1165"/>
      <c r="D157" s="1165"/>
      <c r="E157" s="1310"/>
      <c r="F157" s="413"/>
      <c r="G157" s="397"/>
      <c r="H157" s="1303"/>
      <c r="I157" s="1296"/>
    </row>
    <row r="158" spans="1:9" ht="31.5" x14ac:dyDescent="0.25">
      <c r="A158" s="1202" t="str">
        <f>IF('Main Sheet'!O41&gt;0,'Main Sheet'!A41,"")</f>
        <v/>
      </c>
      <c r="B158" s="1203"/>
      <c r="C158" s="1203"/>
      <c r="D158" s="1203"/>
      <c r="E158" s="1203"/>
      <c r="F158" s="1203"/>
      <c r="G158" s="1203"/>
      <c r="H158" s="1203"/>
      <c r="I158" s="1204"/>
    </row>
    <row r="159" spans="1:9" ht="23.25" x14ac:dyDescent="0.25">
      <c r="A159" s="268" t="s">
        <v>110</v>
      </c>
      <c r="B159" s="1270" t="s">
        <v>111</v>
      </c>
      <c r="C159" s="1271"/>
      <c r="D159" s="1271"/>
      <c r="E159" s="1272"/>
      <c r="F159" s="1271" t="s">
        <v>112</v>
      </c>
      <c r="G159" s="1271"/>
      <c r="H159" s="1271"/>
      <c r="I159" s="1272"/>
    </row>
    <row r="160" spans="1:9" ht="23.25" x14ac:dyDescent="0.35">
      <c r="A160" s="509">
        <v>1</v>
      </c>
      <c r="B160" s="1297" t="str">
        <f>IF('Main Sheet'!O41&gt;0,'Main Sheet'!AF41,"")</f>
        <v/>
      </c>
      <c r="C160" s="1297"/>
      <c r="D160" s="1297"/>
      <c r="E160" s="1297"/>
      <c r="F160" s="256" t="str">
        <f>IF('Main Sheet'!O41&gt;0,'Main Sheet'!AG3,"")</f>
        <v/>
      </c>
      <c r="G160" s="257" t="str">
        <f>IF('Main Sheet'!O41&gt;0,'Main Sheet'!AG41,"")</f>
        <v/>
      </c>
      <c r="H160" s="141"/>
      <c r="I160" s="142"/>
    </row>
    <row r="161" spans="1:9" ht="23.25" x14ac:dyDescent="0.35">
      <c r="A161" s="295" t="str">
        <f>IF('Main Sheet'!Y41&gt;0,'Main Sheet'!Y41,"")</f>
        <v/>
      </c>
      <c r="B161" s="1273" t="str">
        <f>IF('Main Sheet'!Y41&gt;0,'Main Sheet'!Y3,"")</f>
        <v/>
      </c>
      <c r="C161" s="1273"/>
      <c r="D161" s="1273"/>
      <c r="E161" s="1273"/>
      <c r="F161" s="259" t="str">
        <f>IF('Main Sheet'!O41&gt;0,'Main Sheet'!AH3,"")</f>
        <v/>
      </c>
      <c r="G161" s="1314" t="str">
        <f>IF('Main Sheet'!O41&gt;0,'Main Sheet'!AH41,"")</f>
        <v/>
      </c>
      <c r="H161" s="1314"/>
      <c r="I161" s="179"/>
    </row>
    <row r="162" spans="1:9" ht="23.25" x14ac:dyDescent="0.35">
      <c r="A162" s="295" t="str">
        <f>IF('Main Sheet'!Z41="L",1,IF('Main Sheet'!Z41="R",1,IF('Main Sheet'!Z41="LR",1,"")))</f>
        <v/>
      </c>
      <c r="B162" s="263" t="str">
        <f>IF('Main Sheet'!O41&gt;0,'Main Sheet'!AM41,"")</f>
        <v/>
      </c>
      <c r="C162" s="1274" t="str">
        <f>IF('Main Sheet'!Z41&gt;0,'Main Sheet'!AM3,"")</f>
        <v/>
      </c>
      <c r="D162" s="1274"/>
      <c r="E162" s="60"/>
      <c r="F162" s="259" t="str">
        <f>IF('Main Sheet'!O41&gt;0,'Main Sheet'!AI3,"")</f>
        <v/>
      </c>
      <c r="G162" s="260" t="str">
        <f>IF('Main Sheet'!O41&gt;0,'Main Sheet'!AI41,"")</f>
        <v/>
      </c>
      <c r="H162" s="296"/>
      <c r="I162" s="177"/>
    </row>
    <row r="163" spans="1:9" ht="23.25" x14ac:dyDescent="0.35">
      <c r="A163" s="47"/>
      <c r="B163" s="270"/>
      <c r="C163" s="148"/>
      <c r="D163" s="148"/>
      <c r="E163" s="150"/>
      <c r="F163" s="259" t="str">
        <f>IF('Main Sheet'!O41&gt;0,'Main Sheet'!AK3,"")</f>
        <v/>
      </c>
      <c r="G163" s="260" t="str">
        <f>IF('Main Sheet'!O41&gt;0,'Main Sheet'!AK41,"")</f>
        <v/>
      </c>
      <c r="H163" s="296"/>
      <c r="I163" s="177"/>
    </row>
    <row r="164" spans="1:9" ht="23.25" x14ac:dyDescent="0.35">
      <c r="A164" s="38"/>
      <c r="B164" s="1304" t="str">
        <f>IF('Main Sheet'!O41=0,"",'Main Sheet'!AA41)</f>
        <v/>
      </c>
      <c r="C164" s="1305"/>
      <c r="D164" s="1305"/>
      <c r="E164" s="1306"/>
      <c r="F164" s="259" t="str">
        <f>IF('Main Sheet'!O41&gt;0,'Main Sheet'!AJ3,"")</f>
        <v/>
      </c>
      <c r="G164" s="260" t="str">
        <f>IF('Main Sheet'!O41&gt;0,'Main Sheet'!AJ41,"")</f>
        <v/>
      </c>
      <c r="H164" s="62"/>
      <c r="I164" s="63"/>
    </row>
    <row r="165" spans="1:9" ht="18.75" x14ac:dyDescent="0.3">
      <c r="A165" s="35"/>
      <c r="B165" s="1304"/>
      <c r="C165" s="1305"/>
      <c r="D165" s="1305"/>
      <c r="E165" s="1306"/>
      <c r="F165" s="155"/>
      <c r="G165" s="26"/>
      <c r="H165" s="26"/>
      <c r="I165" s="34"/>
    </row>
    <row r="166" spans="1:9" ht="18.75" x14ac:dyDescent="0.3">
      <c r="A166" s="30"/>
      <c r="B166" s="33"/>
      <c r="C166" s="31"/>
      <c r="D166" s="31"/>
      <c r="E166" s="32"/>
      <c r="F166" s="156"/>
      <c r="G166" s="31"/>
      <c r="H166" s="31"/>
      <c r="I166" s="32"/>
    </row>
    <row r="167" spans="1:9" ht="35.1" customHeight="1" x14ac:dyDescent="0.25">
      <c r="A167" s="18"/>
      <c r="B167" s="18"/>
      <c r="C167" s="18"/>
      <c r="D167" s="28"/>
      <c r="E167" s="28"/>
      <c r="F167" s="154"/>
      <c r="G167" s="29"/>
      <c r="H167" s="29"/>
      <c r="I167" s="29"/>
    </row>
    <row r="168" spans="1:9" ht="33.75" customHeight="1" x14ac:dyDescent="0.25">
      <c r="A168" s="1140"/>
      <c r="B168" s="1141"/>
      <c r="C168" s="1142"/>
      <c r="D168" s="1190" t="s">
        <v>894</v>
      </c>
      <c r="E168" s="1191"/>
      <c r="F168" s="816"/>
      <c r="G168" s="23" t="s">
        <v>1125</v>
      </c>
      <c r="H168" s="1298" t="str">
        <f>IF('Main Sheet'!O44&gt;0,'Main Sheet'!C44,"")</f>
        <v/>
      </c>
      <c r="I168" s="1299"/>
    </row>
    <row r="169" spans="1:9" ht="26.25" x14ac:dyDescent="0.25">
      <c r="A169" s="1143"/>
      <c r="B169" s="1144"/>
      <c r="C169" s="1145"/>
      <c r="D169" s="1192"/>
      <c r="E169" s="1193"/>
      <c r="F169" s="1194"/>
      <c r="G169" s="275" t="s">
        <v>122</v>
      </c>
      <c r="H169" s="1300" t="str">
        <f>IF('Main Sheet'!O44&gt;0,'Main Sheet'!B46,"")</f>
        <v/>
      </c>
      <c r="I169" s="1301"/>
    </row>
    <row r="170" spans="1:9" ht="18.75" x14ac:dyDescent="0.25">
      <c r="A170" s="1143"/>
      <c r="B170" s="1144"/>
      <c r="C170" s="1145"/>
      <c r="D170" s="1192"/>
      <c r="E170" s="1193"/>
      <c r="F170" s="1194"/>
      <c r="G170" s="282" t="s">
        <v>651</v>
      </c>
      <c r="H170" s="1146"/>
      <c r="I170" s="1148"/>
    </row>
    <row r="171" spans="1:9" ht="31.5" x14ac:dyDescent="0.25">
      <c r="A171" s="1146"/>
      <c r="B171" s="1147"/>
      <c r="C171" s="1148"/>
      <c r="D171" s="1179" t="s">
        <v>106</v>
      </c>
      <c r="E171" s="1180"/>
      <c r="F171" s="1289"/>
      <c r="G171" s="272" t="s">
        <v>108</v>
      </c>
      <c r="H171" s="1292" t="str">
        <f>IF('Main Sheet'!O44&gt;0,'Main Sheet'!D44,"")</f>
        <v/>
      </c>
      <c r="I171" s="1293"/>
    </row>
    <row r="172" spans="1:9" x14ac:dyDescent="0.25">
      <c r="A172" s="321"/>
      <c r="B172" s="320"/>
      <c r="C172" s="320"/>
      <c r="D172" s="320"/>
      <c r="E172" s="320"/>
      <c r="F172" s="320"/>
      <c r="G172" s="398"/>
      <c r="H172" s="1282" t="str">
        <f>'Main Sheet'!H1</f>
        <v>37-M</v>
      </c>
      <c r="I172" s="1294"/>
    </row>
    <row r="173" spans="1:9" ht="18.75" x14ac:dyDescent="0.25">
      <c r="A173" s="1164" t="s">
        <v>109</v>
      </c>
      <c r="B173" s="1165"/>
      <c r="C173" s="1165"/>
      <c r="D173" s="1165"/>
      <c r="E173" s="1310"/>
      <c r="F173" s="1"/>
      <c r="G173" s="397"/>
      <c r="H173" s="1295"/>
      <c r="I173" s="1296"/>
    </row>
    <row r="174" spans="1:9" ht="31.5" x14ac:dyDescent="0.25">
      <c r="A174" s="1253" t="str">
        <f>IF('Main Sheet'!O44&gt;0,'Main Sheet'!A44,"")</f>
        <v/>
      </c>
      <c r="B174" s="1254"/>
      <c r="C174" s="1254"/>
      <c r="D174" s="1254"/>
      <c r="E174" s="1254"/>
      <c r="F174" s="1254"/>
      <c r="G174" s="1254"/>
      <c r="H174" s="1254"/>
      <c r="I174" s="1255"/>
    </row>
    <row r="175" spans="1:9" ht="23.25" x14ac:dyDescent="0.25">
      <c r="A175" s="268" t="s">
        <v>110</v>
      </c>
      <c r="B175" s="1270" t="s">
        <v>111</v>
      </c>
      <c r="C175" s="1271"/>
      <c r="D175" s="1271"/>
      <c r="E175" s="1272"/>
      <c r="F175" s="1271" t="s">
        <v>112</v>
      </c>
      <c r="G175" s="1271"/>
      <c r="H175" s="1271"/>
      <c r="I175" s="1272"/>
    </row>
    <row r="176" spans="1:9" ht="23.25" x14ac:dyDescent="0.35">
      <c r="A176" s="509">
        <v>1</v>
      </c>
      <c r="B176" s="1297" t="str">
        <f>IF('Main Sheet'!O44&gt;0,'Main Sheet'!AF44,"")</f>
        <v/>
      </c>
      <c r="C176" s="1297"/>
      <c r="D176" s="1297"/>
      <c r="E176" s="1297"/>
      <c r="F176" s="256" t="str">
        <f>IF('Main Sheet'!O44&gt;0,'Main Sheet'!AG3,"")</f>
        <v/>
      </c>
      <c r="G176" s="257" t="str">
        <f>IF('Main Sheet'!O44&gt;0,'Main Sheet'!AG44,"")</f>
        <v/>
      </c>
      <c r="H176" s="141"/>
      <c r="I176" s="142"/>
    </row>
    <row r="177" spans="1:9" ht="23.25" x14ac:dyDescent="0.35">
      <c r="A177" s="295" t="str">
        <f>IF('Main Sheet'!Y44&gt;0,'Main Sheet'!Y44,"")</f>
        <v/>
      </c>
      <c r="B177" s="1273" t="str">
        <f>IF('Main Sheet'!Y44&gt;0,'Main Sheet'!Y3,"")</f>
        <v/>
      </c>
      <c r="C177" s="1273"/>
      <c r="D177" s="1273"/>
      <c r="E177" s="1273"/>
      <c r="F177" s="259" t="str">
        <f>IF('Main Sheet'!O44&gt;0,'Main Sheet'!AH3,"")</f>
        <v/>
      </c>
      <c r="G177" s="1314" t="str">
        <f>IF('Main Sheet'!O44&gt;0,'Main Sheet'!AH44,"")</f>
        <v/>
      </c>
      <c r="H177" s="1314"/>
      <c r="I177" s="179"/>
    </row>
    <row r="178" spans="1:9" ht="23.25" x14ac:dyDescent="0.35">
      <c r="A178" s="295" t="str">
        <f>IF('Main Sheet'!Z44="L",1,IF('Main Sheet'!Z44="R",1,IF('Main Sheet'!Z44="LR",1,"")))</f>
        <v/>
      </c>
      <c r="B178" s="263" t="str">
        <f>IF('Main Sheet'!Y44&gt;0,'Main Sheet'!AM44,"")</f>
        <v/>
      </c>
      <c r="C178" s="1274" t="str">
        <f>IF('Main Sheet'!Z44&gt;0,'Main Sheet'!AM3,"")</f>
        <v/>
      </c>
      <c r="D178" s="1274"/>
      <c r="E178" s="60"/>
      <c r="F178" s="259" t="str">
        <f>IF('Main Sheet'!O44&gt;0,'Main Sheet'!AI3,"")</f>
        <v/>
      </c>
      <c r="G178" s="260" t="str">
        <f>IF('Main Sheet'!O44&gt;0,'Main Sheet'!AI44,"")</f>
        <v/>
      </c>
      <c r="H178" s="296"/>
      <c r="I178" s="177"/>
    </row>
    <row r="179" spans="1:9" ht="23.25" x14ac:dyDescent="0.35">
      <c r="A179" s="47"/>
      <c r="B179" s="270"/>
      <c r="C179" s="148"/>
      <c r="D179" s="148"/>
      <c r="E179" s="150"/>
      <c r="F179" s="259" t="str">
        <f>IF('Main Sheet'!O44&gt;0,'Main Sheet'!AK3,"")</f>
        <v/>
      </c>
      <c r="G179" s="260" t="str">
        <f>IF('Main Sheet'!O44&gt;0,'Main Sheet'!AK44,"")</f>
        <v/>
      </c>
      <c r="H179" s="296"/>
      <c r="I179" s="177"/>
    </row>
    <row r="180" spans="1:9" ht="23.25" x14ac:dyDescent="0.35">
      <c r="A180" s="38"/>
      <c r="B180" s="1304" t="str">
        <f>IF('Main Sheet'!O44=0,"",'Main Sheet'!AA44)</f>
        <v/>
      </c>
      <c r="C180" s="1305"/>
      <c r="D180" s="1305"/>
      <c r="E180" s="1306"/>
      <c r="F180" s="259" t="str">
        <f>IF('Main Sheet'!O44&gt;0,'Main Sheet'!AJ3,"")</f>
        <v/>
      </c>
      <c r="G180" s="260" t="str">
        <f>IF('Main Sheet'!O44&gt;0,'Main Sheet'!AJ44,"")</f>
        <v/>
      </c>
      <c r="H180" s="62"/>
      <c r="I180" s="63"/>
    </row>
    <row r="181" spans="1:9" ht="12.75" customHeight="1" x14ac:dyDescent="0.35">
      <c r="A181" s="38"/>
      <c r="B181" s="1304"/>
      <c r="C181" s="1305"/>
      <c r="D181" s="1305"/>
      <c r="E181" s="1306"/>
      <c r="F181" s="283"/>
      <c r="G181" s="260"/>
      <c r="H181" s="62"/>
      <c r="I181" s="63"/>
    </row>
    <row r="182" spans="1:9" ht="25.5" customHeight="1" x14ac:dyDescent="0.35">
      <c r="A182" s="287"/>
      <c r="B182" s="288"/>
      <c r="C182" s="288"/>
      <c r="D182" s="288"/>
      <c r="E182" s="289"/>
      <c r="F182" s="290"/>
      <c r="G182" s="291"/>
      <c r="H182" s="292"/>
      <c r="I182" s="293"/>
    </row>
    <row r="183" spans="1:9" ht="27" customHeight="1" x14ac:dyDescent="0.25">
      <c r="A183" s="1140"/>
      <c r="B183" s="1141"/>
      <c r="C183" s="1142"/>
      <c r="D183" s="1191" t="s">
        <v>898</v>
      </c>
      <c r="E183" s="1191"/>
      <c r="F183" s="816"/>
      <c r="G183" s="23" t="s">
        <v>1125</v>
      </c>
      <c r="H183" s="1298">
        <f>IF('Main Sheet'!O47&gt;0,'Main Sheet'!C47,"")</f>
        <v>5680</v>
      </c>
      <c r="I183" s="1299"/>
    </row>
    <row r="184" spans="1:9" ht="26.25" x14ac:dyDescent="0.25">
      <c r="A184" s="1143"/>
      <c r="B184" s="1144"/>
      <c r="C184" s="1145"/>
      <c r="D184" s="1193"/>
      <c r="E184" s="1193"/>
      <c r="F184" s="1194"/>
      <c r="G184" s="275" t="s">
        <v>122</v>
      </c>
      <c r="H184" s="1300" t="str">
        <f>IF('Main Sheet'!O47&gt;0,'Main Sheet'!B49,"")</f>
        <v>23-690766</v>
      </c>
      <c r="I184" s="1301"/>
    </row>
    <row r="185" spans="1:9" ht="18.75" x14ac:dyDescent="0.25">
      <c r="A185" s="1143"/>
      <c r="B185" s="1144"/>
      <c r="C185" s="1145"/>
      <c r="D185" s="1193"/>
      <c r="E185" s="1193"/>
      <c r="F185" s="1194"/>
      <c r="G185" s="282" t="s">
        <v>651</v>
      </c>
      <c r="H185" s="1146"/>
      <c r="I185" s="1148"/>
    </row>
    <row r="186" spans="1:9" ht="31.5" x14ac:dyDescent="0.25">
      <c r="A186" s="1146"/>
      <c r="B186" s="1147"/>
      <c r="C186" s="1148"/>
      <c r="D186" s="1180" t="s">
        <v>106</v>
      </c>
      <c r="E186" s="1180"/>
      <c r="F186" s="1289"/>
      <c r="G186" s="272" t="s">
        <v>108</v>
      </c>
      <c r="H186" s="1292">
        <f>IF('Main Sheet'!O47&gt;0,'Main Sheet'!D47,"")</f>
        <v>44463</v>
      </c>
      <c r="I186" s="1293"/>
    </row>
    <row r="187" spans="1:9" x14ac:dyDescent="0.25">
      <c r="A187" s="321"/>
      <c r="B187" s="506"/>
      <c r="C187" s="506"/>
      <c r="D187" s="506"/>
      <c r="E187" s="506"/>
      <c r="F187" s="506"/>
      <c r="G187" s="506"/>
      <c r="H187" s="1302" t="str">
        <f>'Main Sheet'!H1</f>
        <v>37-M</v>
      </c>
      <c r="I187" s="1294"/>
    </row>
    <row r="188" spans="1:9" ht="18.75" x14ac:dyDescent="0.25">
      <c r="A188" s="1164" t="s">
        <v>109</v>
      </c>
      <c r="B188" s="1165"/>
      <c r="C188" s="1165"/>
      <c r="D188" s="1165"/>
      <c r="E188" s="1310"/>
      <c r="G188" s="396"/>
      <c r="H188" s="1303"/>
      <c r="I188" s="1296"/>
    </row>
    <row r="189" spans="1:9" ht="31.5" x14ac:dyDescent="0.25">
      <c r="A189" s="1202" t="str">
        <f>IF('Main Sheet'!O47&gt;0,'Main Sheet'!A47,"")</f>
        <v>SCHELL LUMBER HBC</v>
      </c>
      <c r="B189" s="1203"/>
      <c r="C189" s="1203"/>
      <c r="D189" s="1203"/>
      <c r="E189" s="1203"/>
      <c r="F189" s="1203"/>
      <c r="G189" s="1203"/>
      <c r="H189" s="1203"/>
      <c r="I189" s="1204"/>
    </row>
    <row r="190" spans="1:9" ht="23.25" x14ac:dyDescent="0.25">
      <c r="A190" s="268" t="s">
        <v>110</v>
      </c>
      <c r="B190" s="1270" t="s">
        <v>111</v>
      </c>
      <c r="C190" s="1271"/>
      <c r="D190" s="1271"/>
      <c r="E190" s="1272"/>
      <c r="F190" s="1271" t="s">
        <v>112</v>
      </c>
      <c r="G190" s="1271"/>
      <c r="H190" s="1271"/>
      <c r="I190" s="1272"/>
    </row>
    <row r="191" spans="1:9" ht="23.25" x14ac:dyDescent="0.35">
      <c r="A191" s="509">
        <v>1</v>
      </c>
      <c r="B191" s="1297" t="str">
        <f>IF('Main Sheet'!O47&gt;0,'Main Sheet'!AF47,"")</f>
        <v xml:space="preserve">28 1/2 X 22 1/2 </v>
      </c>
      <c r="C191" s="1297"/>
      <c r="D191" s="1297"/>
      <c r="E191" s="1297"/>
      <c r="F191" s="256" t="str">
        <f>IF('Main Sheet'!O47&gt;0,'Main Sheet'!AG3,"")</f>
        <v xml:space="preserve">COLOR:   </v>
      </c>
      <c r="G191" s="257" t="str">
        <f>IF('Main Sheet'!O47&gt;0,'Main Sheet'!AG47,"")</f>
        <v>BLANCA BESCATO</v>
      </c>
      <c r="H191" s="141"/>
      <c r="I191" s="142"/>
    </row>
    <row r="192" spans="1:9" ht="23.25" x14ac:dyDescent="0.35">
      <c r="A192" s="295">
        <f>IF('Main Sheet'!Y47&gt;0,'Main Sheet'!Y47,"")</f>
        <v>1</v>
      </c>
      <c r="B192" s="1273" t="str">
        <f>IF('Main Sheet'!Y47&gt;0,'Main Sheet'!Y3,"")</f>
        <v>BACK SPLASH</v>
      </c>
      <c r="C192" s="1273"/>
      <c r="D192" s="1273"/>
      <c r="E192" s="1273"/>
      <c r="F192" s="259" t="str">
        <f>IF('Main Sheet'!O47&gt;0,'Main Sheet'!AH3,"")</f>
        <v xml:space="preserve">SINK:    </v>
      </c>
      <c r="G192" s="1314" t="str">
        <f>IF('Main Sheet'!O47&gt;0,'Main Sheet'!AH47,"")</f>
        <v xml:space="preserve">OVAL </v>
      </c>
      <c r="H192" s="1314"/>
      <c r="I192" s="179"/>
    </row>
    <row r="193" spans="1:9" ht="38.25" x14ac:dyDescent="0.35">
      <c r="A193" s="295">
        <f>IF('Main Sheet'!Z47="L",1,IF('Main Sheet'!Z47="R",1,IF('Main Sheet'!Z47="LR",1,"")))</f>
        <v>1</v>
      </c>
      <c r="B193" s="263" t="str">
        <f>IF('Main Sheet'!Y47&gt;0,'Main Sheet'!AM47,"")</f>
        <v>RS &amp; LS</v>
      </c>
      <c r="C193" s="1274" t="str">
        <f>IF('Main Sheet'!Z47&gt;0,'Main Sheet'!AM3,"")</f>
        <v xml:space="preserve">SIDE SPLASH     </v>
      </c>
      <c r="D193" s="1274"/>
      <c r="E193" s="60"/>
      <c r="F193" s="259" t="str">
        <f>IF('Main Sheet'!O47&gt;0,'Main Sheet'!AI3,"")</f>
        <v xml:space="preserve">BOWL:        </v>
      </c>
      <c r="G193" s="260" t="str">
        <f>IF('Main Sheet'!O47&gt;0,'Main Sheet'!AI47,"")</f>
        <v xml:space="preserve">CENTER </v>
      </c>
      <c r="H193" s="296"/>
      <c r="I193" s="177"/>
    </row>
    <row r="194" spans="1:9" ht="23.25" x14ac:dyDescent="0.35">
      <c r="A194" s="47"/>
      <c r="B194" s="270"/>
      <c r="C194" s="148"/>
      <c r="D194" s="148"/>
      <c r="E194" s="150"/>
      <c r="F194" s="259" t="str">
        <f>IF('Main Sheet'!O47&gt;0,'Main Sheet'!AK3,"")</f>
        <v>FAUCET:</v>
      </c>
      <c r="G194" s="260" t="str">
        <f>IF('Main Sheet'!O47&gt;0,'Main Sheet'!AK47,"")</f>
        <v>SINGLE HOLE</v>
      </c>
      <c r="H194" s="296"/>
      <c r="I194" s="177"/>
    </row>
    <row r="195" spans="1:9" ht="23.25" x14ac:dyDescent="0.35">
      <c r="A195" s="38"/>
      <c r="B195" s="1304" t="str">
        <f>IF('Main Sheet'!O47=0,"",'Main Sheet'!AA47)</f>
        <v xml:space="preserve">CUSTOM TOP </v>
      </c>
      <c r="C195" s="1305"/>
      <c r="D195" s="1305"/>
      <c r="E195" s="1306"/>
      <c r="F195" s="259" t="str">
        <f>IF('Main Sheet'!O47&gt;0,'Main Sheet'!AJ3,"")</f>
        <v>PROFILE:</v>
      </c>
      <c r="G195" s="260" t="str">
        <f>IF('Main Sheet'!O47&gt;0,'Main Sheet'!AJ47,"")</f>
        <v>STRIGHT</v>
      </c>
      <c r="H195" s="62"/>
      <c r="I195" s="63"/>
    </row>
    <row r="196" spans="1:9" ht="18.75" x14ac:dyDescent="0.3">
      <c r="A196" s="35"/>
      <c r="B196" s="1304"/>
      <c r="C196" s="1305"/>
      <c r="D196" s="1305"/>
      <c r="E196" s="1306"/>
      <c r="F196" s="155"/>
      <c r="G196" s="26"/>
      <c r="H196" s="26"/>
      <c r="I196" s="34"/>
    </row>
    <row r="197" spans="1:9" ht="18.75" x14ac:dyDescent="0.3">
      <c r="A197" s="30"/>
      <c r="B197" s="33"/>
      <c r="C197" s="31"/>
      <c r="D197" s="31"/>
      <c r="E197" s="32"/>
      <c r="F197" s="156"/>
      <c r="G197" s="31"/>
      <c r="H197" s="31"/>
      <c r="I197" s="32"/>
    </row>
    <row r="198" spans="1:9" ht="27" customHeight="1" x14ac:dyDescent="0.25">
      <c r="A198" s="18"/>
      <c r="B198" s="18"/>
      <c r="C198" s="18"/>
      <c r="D198" s="28"/>
      <c r="E198" s="28"/>
      <c r="F198" s="154"/>
      <c r="G198" s="29"/>
      <c r="H198" s="29"/>
      <c r="I198" s="29"/>
    </row>
    <row r="199" spans="1:9" ht="33.75" customHeight="1" x14ac:dyDescent="0.25">
      <c r="A199" s="1140"/>
      <c r="B199" s="1141"/>
      <c r="C199" s="1142"/>
      <c r="D199" s="1190" t="s">
        <v>895</v>
      </c>
      <c r="E199" s="1191"/>
      <c r="F199" s="816"/>
      <c r="G199" s="23" t="s">
        <v>1125</v>
      </c>
      <c r="H199" s="1298" t="str">
        <f>IF('Main Sheet'!O50&gt;0,'Main Sheet'!C50,"")</f>
        <v/>
      </c>
      <c r="I199" s="1299"/>
    </row>
    <row r="200" spans="1:9" ht="26.25" x14ac:dyDescent="0.25">
      <c r="A200" s="1143"/>
      <c r="B200" s="1144"/>
      <c r="C200" s="1145"/>
      <c r="D200" s="1192"/>
      <c r="E200" s="1193"/>
      <c r="F200" s="1194"/>
      <c r="G200" s="275" t="s">
        <v>122</v>
      </c>
      <c r="H200" s="1300" t="str">
        <f>IF('Main Sheet'!O50&gt;0,'Main Sheet'!B52,"")</f>
        <v/>
      </c>
      <c r="I200" s="1301"/>
    </row>
    <row r="201" spans="1:9" ht="18.75" x14ac:dyDescent="0.25">
      <c r="A201" s="1143"/>
      <c r="B201" s="1144"/>
      <c r="C201" s="1145"/>
      <c r="D201" s="1192"/>
      <c r="E201" s="1193"/>
      <c r="F201" s="1194"/>
      <c r="G201" s="282" t="s">
        <v>651</v>
      </c>
      <c r="H201" s="1146"/>
      <c r="I201" s="1148"/>
    </row>
    <row r="202" spans="1:9" ht="31.5" x14ac:dyDescent="0.25">
      <c r="A202" s="1146"/>
      <c r="B202" s="1147"/>
      <c r="C202" s="1148"/>
      <c r="D202" s="1179" t="s">
        <v>106</v>
      </c>
      <c r="E202" s="1180"/>
      <c r="F202" s="1289"/>
      <c r="G202" s="272" t="s">
        <v>108</v>
      </c>
      <c r="H202" s="1292" t="str">
        <f>IF('Main Sheet'!O50&gt;0,'Main Sheet'!D50,"")</f>
        <v/>
      </c>
      <c r="I202" s="1293"/>
    </row>
    <row r="203" spans="1:9" x14ac:dyDescent="0.25">
      <c r="A203" s="321"/>
      <c r="B203" s="506"/>
      <c r="C203" s="506"/>
      <c r="D203" s="506"/>
      <c r="E203" s="506"/>
      <c r="F203" s="506"/>
      <c r="G203" s="506"/>
      <c r="H203" s="1302" t="str">
        <f>'Main Sheet'!H1</f>
        <v>37-M</v>
      </c>
      <c r="I203" s="1294"/>
    </row>
    <row r="204" spans="1:9" ht="18.75" x14ac:dyDescent="0.25">
      <c r="A204" s="1164" t="s">
        <v>109</v>
      </c>
      <c r="B204" s="1165"/>
      <c r="C204" s="1165"/>
      <c r="D204" s="1165"/>
      <c r="E204" s="1310"/>
      <c r="G204" s="396"/>
      <c r="H204" s="1303"/>
      <c r="I204" s="1296"/>
    </row>
    <row r="205" spans="1:9" ht="31.5" x14ac:dyDescent="0.25">
      <c r="A205" s="1202" t="str">
        <f>IF('Main Sheet'!O50&gt;0,'Main Sheet'!A50,"")</f>
        <v/>
      </c>
      <c r="B205" s="1203"/>
      <c r="C205" s="1203"/>
      <c r="D205" s="1203"/>
      <c r="E205" s="1203"/>
      <c r="F205" s="1203"/>
      <c r="G205" s="1203"/>
      <c r="H205" s="1203"/>
      <c r="I205" s="1204"/>
    </row>
    <row r="206" spans="1:9" ht="23.25" x14ac:dyDescent="0.25">
      <c r="A206" s="268" t="s">
        <v>110</v>
      </c>
      <c r="B206" s="1271" t="s">
        <v>111</v>
      </c>
      <c r="C206" s="1271"/>
      <c r="D206" s="1271"/>
      <c r="E206" s="1272"/>
      <c r="F206" s="1271" t="s">
        <v>112</v>
      </c>
      <c r="G206" s="1271"/>
      <c r="H206" s="1271"/>
      <c r="I206" s="1272"/>
    </row>
    <row r="207" spans="1:9" ht="23.25" x14ac:dyDescent="0.35">
      <c r="A207" s="509">
        <v>1</v>
      </c>
      <c r="B207" s="1297" t="str">
        <f>IF('Main Sheet'!O50&gt;0,'Main Sheet'!AF50,"")</f>
        <v/>
      </c>
      <c r="C207" s="1297"/>
      <c r="D207" s="1297"/>
      <c r="E207" s="1297"/>
      <c r="F207" s="256" t="str">
        <f>IF('Main Sheet'!O50&gt;0,'Main Sheet'!AG3,"")</f>
        <v/>
      </c>
      <c r="G207" s="257" t="str">
        <f>IF('Main Sheet'!O50&gt;0,'Main Sheet'!AG50,"")</f>
        <v/>
      </c>
      <c r="H207" s="141"/>
      <c r="I207" s="142"/>
    </row>
    <row r="208" spans="1:9" ht="23.25" x14ac:dyDescent="0.35">
      <c r="A208" s="297" t="str">
        <f>IF('Main Sheet'!Y50&gt;0,'Main Sheet'!Y50,"")</f>
        <v/>
      </c>
      <c r="B208" s="1273" t="str">
        <f>IF('Main Sheet'!Y50&gt;0,'Main Sheet'!Y3,"")</f>
        <v/>
      </c>
      <c r="C208" s="1273"/>
      <c r="D208" s="1273"/>
      <c r="E208" s="1273"/>
      <c r="F208" s="259" t="str">
        <f>IF('Main Sheet'!O50&gt;0,'Main Sheet'!AH3,"")</f>
        <v/>
      </c>
      <c r="G208" s="1314" t="str">
        <f>IF('Main Sheet'!O50&gt;0,'Main Sheet'!AH50,"")</f>
        <v/>
      </c>
      <c r="H208" s="1314"/>
      <c r="I208" s="299"/>
    </row>
    <row r="209" spans="1:9" ht="23.25" x14ac:dyDescent="0.35">
      <c r="A209" s="297" t="str">
        <f>IF('Main Sheet'!Z50="L",1,IF('Main Sheet'!Z50="R",1,IF('Main Sheet'!Z50="LR",1,"")))</f>
        <v/>
      </c>
      <c r="B209" s="263" t="str">
        <f>IF('Main Sheet'!Y50&gt;0,'Main Sheet'!AM50,"")</f>
        <v/>
      </c>
      <c r="C209" s="1274" t="str">
        <f>IF('Main Sheet'!Z50&gt;0,'Main Sheet'!AM3,"")</f>
        <v/>
      </c>
      <c r="D209" s="1274"/>
      <c r="E209" s="60"/>
      <c r="F209" s="259" t="str">
        <f>IF('Main Sheet'!O50&gt;0,'Main Sheet'!AI3,"")</f>
        <v/>
      </c>
      <c r="G209" s="260" t="str">
        <f>IF('Main Sheet'!O50&gt;0,'Main Sheet'!AI50,"")</f>
        <v/>
      </c>
      <c r="H209" s="300"/>
      <c r="I209" s="301"/>
    </row>
    <row r="210" spans="1:9" ht="23.25" x14ac:dyDescent="0.35">
      <c r="A210" s="47"/>
      <c r="B210" s="270"/>
      <c r="C210" s="148"/>
      <c r="D210" s="148"/>
      <c r="E210" s="150"/>
      <c r="F210" s="259" t="str">
        <f>IF('Main Sheet'!O50&gt;0,'Main Sheet'!AK3,"")</f>
        <v/>
      </c>
      <c r="G210" s="260" t="str">
        <f>IF('Main Sheet'!O50&gt;0,'Main Sheet'!AK50,"")</f>
        <v/>
      </c>
      <c r="H210" s="300"/>
      <c r="I210" s="301"/>
    </row>
    <row r="211" spans="1:9" ht="25.5" customHeight="1" x14ac:dyDescent="0.35">
      <c r="A211" s="38"/>
      <c r="B211" s="1304" t="str">
        <f>IF('Main Sheet'!O50=0,"",'Main Sheet'!AA50)</f>
        <v/>
      </c>
      <c r="C211" s="1305"/>
      <c r="D211" s="1305"/>
      <c r="E211" s="1306"/>
      <c r="F211" s="259" t="str">
        <f>IF('Main Sheet'!O50&gt;0,'Main Sheet'!AJ3,"")</f>
        <v/>
      </c>
      <c r="G211" s="260" t="str">
        <f>IF('Main Sheet'!O50&gt;0,'Main Sheet'!AJ50,"")</f>
        <v/>
      </c>
      <c r="H211" s="62"/>
      <c r="I211" s="63"/>
    </row>
    <row r="212" spans="1:9" ht="44.25" customHeight="1" x14ac:dyDescent="0.35">
      <c r="A212" s="287"/>
      <c r="B212" s="1307"/>
      <c r="C212" s="1308"/>
      <c r="D212" s="1308"/>
      <c r="E212" s="1309"/>
      <c r="F212" s="290"/>
      <c r="G212" s="291"/>
      <c r="H212" s="292"/>
      <c r="I212" s="293"/>
    </row>
    <row r="213" spans="1:9" ht="33.75" customHeight="1" x14ac:dyDescent="0.25">
      <c r="A213" s="1140"/>
      <c r="B213" s="1141"/>
      <c r="C213" s="1142"/>
      <c r="D213" s="1190" t="s">
        <v>899</v>
      </c>
      <c r="E213" s="1191"/>
      <c r="F213" s="816"/>
      <c r="G213" s="23" t="s">
        <v>1125</v>
      </c>
      <c r="H213" s="1298" t="str">
        <f>IF('Main Sheet'!O53&gt;0,'Main Sheet'!C53,"")</f>
        <v/>
      </c>
      <c r="I213" s="1299"/>
    </row>
    <row r="214" spans="1:9" ht="26.25" x14ac:dyDescent="0.25">
      <c r="A214" s="1143"/>
      <c r="B214" s="1144"/>
      <c r="C214" s="1145"/>
      <c r="D214" s="1192"/>
      <c r="E214" s="1193"/>
      <c r="F214" s="1194"/>
      <c r="G214" s="275" t="s">
        <v>122</v>
      </c>
      <c r="H214" s="1300" t="str">
        <f>IF('Main Sheet'!O53&gt;0,'Main Sheet'!B55,"")</f>
        <v/>
      </c>
      <c r="I214" s="1301"/>
    </row>
    <row r="215" spans="1:9" ht="18.75" customHeight="1" x14ac:dyDescent="0.25">
      <c r="A215" s="1143"/>
      <c r="B215" s="1144"/>
      <c r="C215" s="1145"/>
      <c r="D215" s="1192"/>
      <c r="E215" s="1193"/>
      <c r="F215" s="1194"/>
      <c r="G215" s="282" t="s">
        <v>651</v>
      </c>
      <c r="H215" s="1146"/>
      <c r="I215" s="1148"/>
    </row>
    <row r="216" spans="1:9" ht="31.5" x14ac:dyDescent="0.25">
      <c r="A216" s="1146"/>
      <c r="B216" s="1147"/>
      <c r="C216" s="1148"/>
      <c r="D216" s="1179" t="s">
        <v>106</v>
      </c>
      <c r="E216" s="1180"/>
      <c r="F216" s="1289"/>
      <c r="G216" s="272" t="s">
        <v>108</v>
      </c>
      <c r="H216" s="1292" t="str">
        <f>IF('Main Sheet'!O53&gt;0,'Main Sheet'!D53,"")</f>
        <v/>
      </c>
      <c r="I216" s="1293"/>
    </row>
    <row r="217" spans="1:9" x14ac:dyDescent="0.25">
      <c r="A217" s="321"/>
      <c r="B217" s="506"/>
      <c r="C217" s="506"/>
      <c r="D217" s="506"/>
      <c r="E217" s="506"/>
      <c r="F217" s="506"/>
      <c r="G217" s="398"/>
      <c r="H217" s="1282" t="str">
        <f>'Main Sheet'!H1</f>
        <v>37-M</v>
      </c>
      <c r="I217" s="1294"/>
    </row>
    <row r="218" spans="1:9" ht="18.75" x14ac:dyDescent="0.25">
      <c r="A218" s="1164" t="s">
        <v>109</v>
      </c>
      <c r="B218" s="1165"/>
      <c r="C218" s="1165"/>
      <c r="D218" s="1165"/>
      <c r="E218" s="1310"/>
      <c r="G218" s="397"/>
      <c r="H218" s="1295"/>
      <c r="I218" s="1296"/>
    </row>
    <row r="219" spans="1:9" ht="31.5" x14ac:dyDescent="0.25">
      <c r="A219" s="1202" t="str">
        <f>IF('Main Sheet'!O53&gt;0,'Main Sheet'!A53,"")</f>
        <v/>
      </c>
      <c r="B219" s="1203"/>
      <c r="C219" s="1203"/>
      <c r="D219" s="1203"/>
      <c r="E219" s="1203"/>
      <c r="F219" s="1203"/>
      <c r="G219" s="1203"/>
      <c r="H219" s="1203"/>
      <c r="I219" s="1204"/>
    </row>
    <row r="220" spans="1:9" ht="23.25" x14ac:dyDescent="0.25">
      <c r="A220" s="268" t="s">
        <v>110</v>
      </c>
      <c r="B220" s="1270" t="s">
        <v>111</v>
      </c>
      <c r="C220" s="1271"/>
      <c r="D220" s="1271"/>
      <c r="E220" s="1272"/>
      <c r="F220" s="1270" t="s">
        <v>112</v>
      </c>
      <c r="G220" s="1271"/>
      <c r="H220" s="1271"/>
      <c r="I220" s="1272"/>
    </row>
    <row r="221" spans="1:9" ht="23.25" x14ac:dyDescent="0.35">
      <c r="A221" s="493">
        <v>1</v>
      </c>
      <c r="B221" s="1297" t="str">
        <f>IF('Main Sheet'!O53&gt;0,'Main Sheet'!AF53,"")</f>
        <v/>
      </c>
      <c r="C221" s="1297"/>
      <c r="D221" s="1297"/>
      <c r="E221" s="1297"/>
      <c r="F221" s="256" t="str">
        <f>IF('Main Sheet'!O53&gt;0,'Main Sheet'!AG3,"")</f>
        <v/>
      </c>
      <c r="G221" s="257" t="str">
        <f>IF('Main Sheet'!O53&gt;0,'Main Sheet'!AG53,"")</f>
        <v/>
      </c>
      <c r="H221" s="141"/>
      <c r="I221" s="142"/>
    </row>
    <row r="222" spans="1:9" ht="23.25" x14ac:dyDescent="0.35">
      <c r="A222" s="297" t="str">
        <f>IF('Main Sheet'!Y53&gt;0,'Main Sheet'!Y53,"")</f>
        <v/>
      </c>
      <c r="B222" s="1273" t="str">
        <f>IF('Main Sheet'!Y53&gt;0,'Main Sheet'!Y3,"")</f>
        <v/>
      </c>
      <c r="C222" s="1273"/>
      <c r="D222" s="1273"/>
      <c r="E222" s="1273"/>
      <c r="F222" s="259" t="str">
        <f>IF('Main Sheet'!O53&gt;0,'Main Sheet'!AH3,"")</f>
        <v/>
      </c>
      <c r="G222" s="1314" t="str">
        <f>IF('Main Sheet'!O53&gt;0,'Main Sheet'!AH53,"")</f>
        <v/>
      </c>
      <c r="H222" s="1314"/>
      <c r="I222" s="179"/>
    </row>
    <row r="223" spans="1:9" ht="23.25" x14ac:dyDescent="0.35">
      <c r="A223" s="297" t="str">
        <f>IF('Main Sheet'!Z53="L",1,IF('Main Sheet'!Z53="R",1,IF('Main Sheet'!Z53="LR",1,"")))</f>
        <v/>
      </c>
      <c r="B223" s="263" t="str">
        <f>IF('Main Sheet'!Y53&gt;0,'Main Sheet'!AM53,"")</f>
        <v/>
      </c>
      <c r="C223" s="1274" t="str">
        <f>IF('Main Sheet'!Z53&gt;0,'Main Sheet'!AM3,"")</f>
        <v/>
      </c>
      <c r="D223" s="1274"/>
      <c r="E223" s="60"/>
      <c r="F223" s="259" t="str">
        <f>IF('Main Sheet'!O53&gt;0,'Main Sheet'!AI3,"")</f>
        <v/>
      </c>
      <c r="G223" s="260" t="str">
        <f>IF('Main Sheet'!O53&gt;0,'Main Sheet'!AI53,"")</f>
        <v/>
      </c>
      <c r="H223" s="300"/>
      <c r="I223" s="177"/>
    </row>
    <row r="224" spans="1:9" ht="23.25" x14ac:dyDescent="0.35">
      <c r="A224" s="47"/>
      <c r="B224" s="264"/>
      <c r="C224" s="60"/>
      <c r="D224" s="60"/>
      <c r="E224" s="61"/>
      <c r="F224" s="259" t="str">
        <f>IF('Main Sheet'!O53&gt;0,'Main Sheet'!AK3,"")</f>
        <v/>
      </c>
      <c r="G224" s="260" t="str">
        <f>IF('Main Sheet'!O53&gt;0,'Main Sheet'!AK53,"")</f>
        <v/>
      </c>
      <c r="H224" s="300"/>
      <c r="I224" s="177"/>
    </row>
    <row r="225" spans="1:9" ht="23.25" x14ac:dyDescent="0.35">
      <c r="A225" s="492"/>
      <c r="B225" s="1304" t="str">
        <f>IF('Main Sheet'!O53=0,"",'Main Sheet'!AA53)</f>
        <v/>
      </c>
      <c r="C225" s="1305"/>
      <c r="D225" s="1305"/>
      <c r="E225" s="1306"/>
      <c r="F225" s="283" t="str">
        <f>IF('Main Sheet'!O53&gt;0,'Main Sheet'!AJ3,"")</f>
        <v/>
      </c>
      <c r="G225" s="260" t="str">
        <f>IF('Main Sheet'!O53&gt;0,'Main Sheet'!AJ53,"")</f>
        <v/>
      </c>
      <c r="H225" s="62"/>
      <c r="I225" s="63"/>
    </row>
    <row r="226" spans="1:9" ht="18.75" x14ac:dyDescent="0.3">
      <c r="A226" s="149"/>
      <c r="B226" s="1304"/>
      <c r="C226" s="1305"/>
      <c r="D226" s="1305"/>
      <c r="E226" s="1306"/>
      <c r="F226" s="155"/>
      <c r="G226" s="26"/>
      <c r="H226" s="26"/>
      <c r="I226" s="34"/>
    </row>
    <row r="227" spans="1:9" ht="18.75" x14ac:dyDescent="0.3">
      <c r="A227" s="30"/>
      <c r="B227" s="33"/>
      <c r="C227" s="31"/>
      <c r="D227" s="31"/>
      <c r="E227" s="32"/>
      <c r="F227" s="156"/>
      <c r="G227" s="31"/>
      <c r="H227" s="31"/>
      <c r="I227" s="32"/>
    </row>
    <row r="228" spans="1:9" ht="35.1" customHeight="1" x14ac:dyDescent="0.25">
      <c r="A228" s="18"/>
      <c r="B228" s="18"/>
      <c r="C228" s="18"/>
      <c r="D228" s="28"/>
      <c r="E228" s="28"/>
      <c r="F228" s="154"/>
      <c r="G228" s="29"/>
      <c r="H228" s="29"/>
      <c r="I228" s="29"/>
    </row>
    <row r="229" spans="1:9" ht="33.75" customHeight="1" x14ac:dyDescent="0.25">
      <c r="A229" s="1140"/>
      <c r="B229" s="1141"/>
      <c r="C229" s="1142"/>
      <c r="D229" s="1190" t="s">
        <v>900</v>
      </c>
      <c r="E229" s="1191"/>
      <c r="F229" s="816"/>
      <c r="G229" s="23" t="s">
        <v>1125</v>
      </c>
      <c r="H229" s="1298">
        <f>IF('Main Sheet'!O56&gt;0,'Main Sheet'!C56,"")</f>
        <v>5682</v>
      </c>
      <c r="I229" s="1299"/>
    </row>
    <row r="230" spans="1:9" ht="26.25" x14ac:dyDescent="0.25">
      <c r="A230" s="1143"/>
      <c r="B230" s="1144"/>
      <c r="C230" s="1145"/>
      <c r="D230" s="1192"/>
      <c r="E230" s="1193"/>
      <c r="F230" s="1194"/>
      <c r="G230" s="275" t="s">
        <v>122</v>
      </c>
      <c r="H230" s="1300" t="str">
        <f>IF('Main Sheet'!O56&gt;0,'Main Sheet'!B58,"")</f>
        <v>LEAHY CONST</v>
      </c>
      <c r="I230" s="1301"/>
    </row>
    <row r="231" spans="1:9" ht="18.75" customHeight="1" x14ac:dyDescent="0.25">
      <c r="A231" s="1143"/>
      <c r="B231" s="1144"/>
      <c r="C231" s="1145"/>
      <c r="D231" s="1192"/>
      <c r="E231" s="1193"/>
      <c r="F231" s="1194"/>
      <c r="G231" s="282" t="s">
        <v>651</v>
      </c>
      <c r="H231" s="1146"/>
      <c r="I231" s="1148"/>
    </row>
    <row r="232" spans="1:9" ht="31.5" x14ac:dyDescent="0.25">
      <c r="A232" s="1146"/>
      <c r="B232" s="1147"/>
      <c r="C232" s="1148"/>
      <c r="D232" s="1179" t="s">
        <v>106</v>
      </c>
      <c r="E232" s="1180"/>
      <c r="F232" s="1289"/>
      <c r="G232" s="272" t="s">
        <v>108</v>
      </c>
      <c r="H232" s="1292">
        <f>IF('Main Sheet'!O56&gt;0,'Main Sheet'!D56,"")</f>
        <v>44463</v>
      </c>
      <c r="I232" s="1293"/>
    </row>
    <row r="233" spans="1:9" x14ac:dyDescent="0.25">
      <c r="A233" s="321"/>
      <c r="B233" s="506"/>
      <c r="C233" s="506"/>
      <c r="D233" s="506"/>
      <c r="E233" s="506"/>
      <c r="F233" s="506"/>
      <c r="G233" s="506"/>
      <c r="H233" s="1302" t="str">
        <f>'Main Sheet'!H1</f>
        <v>37-M</v>
      </c>
      <c r="I233" s="1294"/>
    </row>
    <row r="234" spans="1:9" ht="18.75" x14ac:dyDescent="0.25">
      <c r="A234" s="1164" t="s">
        <v>109</v>
      </c>
      <c r="B234" s="1165"/>
      <c r="C234" s="1165"/>
      <c r="D234" s="1165"/>
      <c r="E234" s="1310"/>
      <c r="G234" s="396"/>
      <c r="H234" s="1303"/>
      <c r="I234" s="1296"/>
    </row>
    <row r="235" spans="1:9" ht="31.5" x14ac:dyDescent="0.25">
      <c r="A235" s="1202" t="str">
        <f>IF('Main Sheet'!O56&gt;0,'Main Sheet'!A56,"")</f>
        <v xml:space="preserve">BERARDI BROS PLUMBING </v>
      </c>
      <c r="B235" s="1203"/>
      <c r="C235" s="1203"/>
      <c r="D235" s="1203"/>
      <c r="E235" s="1203"/>
      <c r="F235" s="1203"/>
      <c r="G235" s="1203"/>
      <c r="H235" s="1203"/>
      <c r="I235" s="1204"/>
    </row>
    <row r="236" spans="1:9" ht="23.25" x14ac:dyDescent="0.25">
      <c r="A236" s="268" t="s">
        <v>110</v>
      </c>
      <c r="B236" s="1271" t="s">
        <v>111</v>
      </c>
      <c r="C236" s="1271"/>
      <c r="D236" s="1271"/>
      <c r="E236" s="1272"/>
      <c r="F236" s="1271" t="s">
        <v>112</v>
      </c>
      <c r="G236" s="1271"/>
      <c r="H236" s="1271"/>
      <c r="I236" s="1272"/>
    </row>
    <row r="237" spans="1:9" ht="23.25" x14ac:dyDescent="0.35">
      <c r="A237" s="509">
        <v>1</v>
      </c>
      <c r="B237" s="1297" t="str">
        <f>IF('Main Sheet'!O56&gt;0,'Main Sheet'!AF56,"")</f>
        <v>37" X 22 1/2"</v>
      </c>
      <c r="C237" s="1297"/>
      <c r="D237" s="1297"/>
      <c r="E237" s="1297"/>
      <c r="F237" s="256" t="str">
        <f>IF('Main Sheet'!O56&gt;0,'Main Sheet'!AG3,"")</f>
        <v xml:space="preserve">COLOR:   </v>
      </c>
      <c r="G237" s="257" t="str">
        <f>IF('Main Sheet'!O56&gt;0,'Main Sheet'!AG56,"")</f>
        <v>PASHMINA</v>
      </c>
      <c r="H237" s="141"/>
      <c r="I237" s="142"/>
    </row>
    <row r="238" spans="1:9" ht="23.25" x14ac:dyDescent="0.35">
      <c r="A238" s="297">
        <f>IF('Main Sheet'!Y56&gt;0,'Main Sheet'!Y56,"")</f>
        <v>1</v>
      </c>
      <c r="B238" s="1273" t="str">
        <f>IF('Main Sheet'!Y56&gt;0,'Main Sheet'!Y3,"")</f>
        <v>BACK SPLASH</v>
      </c>
      <c r="C238" s="1273"/>
      <c r="D238" s="1273"/>
      <c r="E238" s="1273"/>
      <c r="F238" s="259" t="str">
        <f>IF('Main Sheet'!O56&gt;0,'Main Sheet'!AH3,"")</f>
        <v xml:space="preserve">SINK:    </v>
      </c>
      <c r="G238" s="1315" t="str">
        <f>IF('Main Sheet'!O56&gt;0,'Main Sheet'!AH56,"")</f>
        <v xml:space="preserve">RECTANGULAR  </v>
      </c>
      <c r="H238" s="1315"/>
      <c r="I238" s="179"/>
    </row>
    <row r="239" spans="1:9" ht="27" customHeight="1" x14ac:dyDescent="0.35">
      <c r="A239" s="297" t="str">
        <f>IF('Main Sheet'!Z56="L",1,IF('Main Sheet'!Z56="R",1,IF('Main Sheet'!Z56="LR",1,"")))</f>
        <v/>
      </c>
      <c r="B239" s="263" t="str">
        <f>IF('Main Sheet'!Y56&gt;0,'Main Sheet'!AM56,"")</f>
        <v/>
      </c>
      <c r="C239" s="1274" t="str">
        <f>IF('Main Sheet'!Z56&gt;0,'Main Sheet'!AM3,"")</f>
        <v/>
      </c>
      <c r="D239" s="1274"/>
      <c r="E239" s="60"/>
      <c r="F239" s="259" t="str">
        <f>IF('Main Sheet'!O56&gt;0,'Main Sheet'!AI3,"")</f>
        <v xml:space="preserve">BOWL:        </v>
      </c>
      <c r="G239" s="260" t="str">
        <f>IF('Main Sheet'!O56&gt;0,'Main Sheet'!AI56,"")</f>
        <v xml:space="preserve">CENTER </v>
      </c>
      <c r="H239" s="300"/>
      <c r="I239" s="177"/>
    </row>
    <row r="240" spans="1:9" ht="23.25" x14ac:dyDescent="0.35">
      <c r="A240" s="47"/>
      <c r="B240" s="270"/>
      <c r="C240" s="148"/>
      <c r="D240" s="148"/>
      <c r="E240" s="150"/>
      <c r="F240" s="259" t="str">
        <f>IF('Main Sheet'!O56&gt;0,'Main Sheet'!AK3,"")</f>
        <v>FAUCET:</v>
      </c>
      <c r="G240" s="260" t="str">
        <f>IF('Main Sheet'!O56&gt;0,'Main Sheet'!AK56,"")</f>
        <v>SINGLE HOLE</v>
      </c>
      <c r="H240" s="300"/>
      <c r="I240" s="177"/>
    </row>
    <row r="241" spans="1:9" ht="27" customHeight="1" x14ac:dyDescent="0.35">
      <c r="A241" s="38"/>
      <c r="B241" s="1304">
        <f>IF('Main Sheet'!O56=0,"",'Main Sheet'!AA56)</f>
        <v>0</v>
      </c>
      <c r="C241" s="1305"/>
      <c r="D241" s="1305"/>
      <c r="E241" s="1306"/>
      <c r="F241" s="259" t="str">
        <f>IF('Main Sheet'!O56&gt;0,'Main Sheet'!AJ3,"")</f>
        <v>PROFILE:</v>
      </c>
      <c r="G241" s="260" t="str">
        <f>IF('Main Sheet'!O56&gt;0,'Main Sheet'!AJ56,"")</f>
        <v>STRIGHT</v>
      </c>
      <c r="H241" s="62"/>
      <c r="I241" s="63"/>
    </row>
    <row r="242" spans="1:9" ht="18.75" x14ac:dyDescent="0.3">
      <c r="A242" s="35"/>
      <c r="B242" s="1304"/>
      <c r="C242" s="1305"/>
      <c r="D242" s="1305"/>
      <c r="E242" s="1306"/>
      <c r="F242" s="176"/>
      <c r="G242" s="26"/>
      <c r="H242" s="26"/>
      <c r="I242" s="34"/>
    </row>
    <row r="243" spans="1:9" ht="18.75" x14ac:dyDescent="0.3">
      <c r="A243" s="36"/>
      <c r="B243" s="33"/>
      <c r="C243" s="31"/>
      <c r="D243" s="31"/>
      <c r="E243" s="32"/>
      <c r="F243" s="156"/>
      <c r="G243" s="31"/>
      <c r="H243" s="31"/>
      <c r="I243" s="32"/>
    </row>
    <row r="244" spans="1:9" x14ac:dyDescent="0.25">
      <c r="F244" s="160"/>
    </row>
    <row r="245" spans="1:9" x14ac:dyDescent="0.25">
      <c r="F245" s="160"/>
    </row>
  </sheetData>
  <mergeCells count="264">
    <mergeCell ref="B238:E238"/>
    <mergeCell ref="G238:H238"/>
    <mergeCell ref="C239:D239"/>
    <mergeCell ref="B241:E242"/>
    <mergeCell ref="A234:E234"/>
    <mergeCell ref="A235:I235"/>
    <mergeCell ref="B236:E236"/>
    <mergeCell ref="F236:I236"/>
    <mergeCell ref="B237:E237"/>
    <mergeCell ref="H233:I234"/>
    <mergeCell ref="H229:I229"/>
    <mergeCell ref="H230:I230"/>
    <mergeCell ref="H231:I231"/>
    <mergeCell ref="D232:F232"/>
    <mergeCell ref="H232:I232"/>
    <mergeCell ref="B221:E221"/>
    <mergeCell ref="B222:E222"/>
    <mergeCell ref="C223:D223"/>
    <mergeCell ref="B225:E226"/>
    <mergeCell ref="A229:C232"/>
    <mergeCell ref="D229:F231"/>
    <mergeCell ref="G222:H222"/>
    <mergeCell ref="H216:I216"/>
    <mergeCell ref="A218:E218"/>
    <mergeCell ref="A219:I219"/>
    <mergeCell ref="B220:E220"/>
    <mergeCell ref="F220:I220"/>
    <mergeCell ref="B208:E208"/>
    <mergeCell ref="G208:H208"/>
    <mergeCell ref="C209:D209"/>
    <mergeCell ref="B211:E212"/>
    <mergeCell ref="A213:C216"/>
    <mergeCell ref="D213:F215"/>
    <mergeCell ref="H213:I213"/>
    <mergeCell ref="H214:I214"/>
    <mergeCell ref="H215:I215"/>
    <mergeCell ref="D216:F216"/>
    <mergeCell ref="H217:I218"/>
    <mergeCell ref="A204:E204"/>
    <mergeCell ref="A205:I205"/>
    <mergeCell ref="B206:E206"/>
    <mergeCell ref="F206:I206"/>
    <mergeCell ref="B207:E207"/>
    <mergeCell ref="H199:I199"/>
    <mergeCell ref="H200:I200"/>
    <mergeCell ref="H201:I201"/>
    <mergeCell ref="D202:F202"/>
    <mergeCell ref="H202:I202"/>
    <mergeCell ref="H203:I204"/>
    <mergeCell ref="B191:E191"/>
    <mergeCell ref="B192:E192"/>
    <mergeCell ref="C193:D193"/>
    <mergeCell ref="B195:E196"/>
    <mergeCell ref="A199:C202"/>
    <mergeCell ref="D199:F201"/>
    <mergeCell ref="A188:E188"/>
    <mergeCell ref="A189:I189"/>
    <mergeCell ref="B190:E190"/>
    <mergeCell ref="F190:I190"/>
    <mergeCell ref="G192:H192"/>
    <mergeCell ref="H187:I188"/>
    <mergeCell ref="B177:E177"/>
    <mergeCell ref="C178:D178"/>
    <mergeCell ref="B180:E181"/>
    <mergeCell ref="A183:C186"/>
    <mergeCell ref="D183:F185"/>
    <mergeCell ref="H183:I183"/>
    <mergeCell ref="H184:I184"/>
    <mergeCell ref="H185:I185"/>
    <mergeCell ref="D186:F186"/>
    <mergeCell ref="H186:I186"/>
    <mergeCell ref="G177:H177"/>
    <mergeCell ref="A173:E173"/>
    <mergeCell ref="A174:I174"/>
    <mergeCell ref="B175:E175"/>
    <mergeCell ref="F175:I175"/>
    <mergeCell ref="B176:E176"/>
    <mergeCell ref="H168:I168"/>
    <mergeCell ref="H169:I169"/>
    <mergeCell ref="H170:I170"/>
    <mergeCell ref="D171:F171"/>
    <mergeCell ref="H171:I171"/>
    <mergeCell ref="H172:I173"/>
    <mergeCell ref="B160:E160"/>
    <mergeCell ref="B161:E161"/>
    <mergeCell ref="C162:D162"/>
    <mergeCell ref="B164:E165"/>
    <mergeCell ref="A168:C171"/>
    <mergeCell ref="D168:F170"/>
    <mergeCell ref="A157:E157"/>
    <mergeCell ref="A158:I158"/>
    <mergeCell ref="B159:E159"/>
    <mergeCell ref="F159:I159"/>
    <mergeCell ref="G161:H161"/>
    <mergeCell ref="H156:I157"/>
    <mergeCell ref="B146:E146"/>
    <mergeCell ref="C147:D147"/>
    <mergeCell ref="B149:E150"/>
    <mergeCell ref="A152:C155"/>
    <mergeCell ref="D152:F154"/>
    <mergeCell ref="H152:I152"/>
    <mergeCell ref="H153:I153"/>
    <mergeCell ref="H154:I154"/>
    <mergeCell ref="D155:F155"/>
    <mergeCell ref="H155:I155"/>
    <mergeCell ref="G146:H146"/>
    <mergeCell ref="A142:E142"/>
    <mergeCell ref="A143:I143"/>
    <mergeCell ref="B144:E144"/>
    <mergeCell ref="F144:I144"/>
    <mergeCell ref="B145:E145"/>
    <mergeCell ref="H137:I137"/>
    <mergeCell ref="H138:I138"/>
    <mergeCell ref="H139:I139"/>
    <mergeCell ref="D140:F140"/>
    <mergeCell ref="H140:I140"/>
    <mergeCell ref="H141:I142"/>
    <mergeCell ref="B129:E129"/>
    <mergeCell ref="B130:E130"/>
    <mergeCell ref="C131:D131"/>
    <mergeCell ref="B133:E134"/>
    <mergeCell ref="A137:C140"/>
    <mergeCell ref="D137:F139"/>
    <mergeCell ref="A126:E126"/>
    <mergeCell ref="A127:I127"/>
    <mergeCell ref="B128:E128"/>
    <mergeCell ref="F128:I128"/>
    <mergeCell ref="G130:H130"/>
    <mergeCell ref="H125:I126"/>
    <mergeCell ref="B115:E115"/>
    <mergeCell ref="C116:D116"/>
    <mergeCell ref="B118:E119"/>
    <mergeCell ref="A121:C124"/>
    <mergeCell ref="D121:F123"/>
    <mergeCell ref="H121:I121"/>
    <mergeCell ref="H122:I122"/>
    <mergeCell ref="H123:I123"/>
    <mergeCell ref="D124:F124"/>
    <mergeCell ref="H124:I124"/>
    <mergeCell ref="A111:E111"/>
    <mergeCell ref="A112:I112"/>
    <mergeCell ref="B113:E113"/>
    <mergeCell ref="F113:I113"/>
    <mergeCell ref="B114:E114"/>
    <mergeCell ref="H106:I106"/>
    <mergeCell ref="H107:I107"/>
    <mergeCell ref="H108:I108"/>
    <mergeCell ref="D109:F109"/>
    <mergeCell ref="H109:I109"/>
    <mergeCell ref="H110:I111"/>
    <mergeCell ref="B99:E99"/>
    <mergeCell ref="B100:E100"/>
    <mergeCell ref="C101:D101"/>
    <mergeCell ref="A106:C109"/>
    <mergeCell ref="D106:F108"/>
    <mergeCell ref="A96:E96"/>
    <mergeCell ref="A97:I97"/>
    <mergeCell ref="B98:E98"/>
    <mergeCell ref="F98:I98"/>
    <mergeCell ref="B103:E104"/>
    <mergeCell ref="H95:I96"/>
    <mergeCell ref="B85:E85"/>
    <mergeCell ref="C86:D86"/>
    <mergeCell ref="B88:E89"/>
    <mergeCell ref="A91:C94"/>
    <mergeCell ref="D91:F93"/>
    <mergeCell ref="H91:I91"/>
    <mergeCell ref="H92:I92"/>
    <mergeCell ref="H93:I93"/>
    <mergeCell ref="D94:F94"/>
    <mergeCell ref="H94:I94"/>
    <mergeCell ref="A81:E81"/>
    <mergeCell ref="A82:I82"/>
    <mergeCell ref="B83:E83"/>
    <mergeCell ref="F83:I83"/>
    <mergeCell ref="B84:E84"/>
    <mergeCell ref="H76:I76"/>
    <mergeCell ref="H77:I77"/>
    <mergeCell ref="H78:I78"/>
    <mergeCell ref="D79:F79"/>
    <mergeCell ref="H79:I79"/>
    <mergeCell ref="H80:I81"/>
    <mergeCell ref="B69:E69"/>
    <mergeCell ref="B70:E70"/>
    <mergeCell ref="C71:D71"/>
    <mergeCell ref="B73:E74"/>
    <mergeCell ref="A76:C79"/>
    <mergeCell ref="D76:F78"/>
    <mergeCell ref="A66:E66"/>
    <mergeCell ref="A67:I67"/>
    <mergeCell ref="B68:E68"/>
    <mergeCell ref="F68:I68"/>
    <mergeCell ref="H65:I66"/>
    <mergeCell ref="B59:E60"/>
    <mergeCell ref="A61:C64"/>
    <mergeCell ref="D61:F63"/>
    <mergeCell ref="H61:I61"/>
    <mergeCell ref="H62:I62"/>
    <mergeCell ref="H63:I63"/>
    <mergeCell ref="D64:F64"/>
    <mergeCell ref="H64:I64"/>
    <mergeCell ref="A53:I53"/>
    <mergeCell ref="B54:E54"/>
    <mergeCell ref="F54:I54"/>
    <mergeCell ref="B55:E55"/>
    <mergeCell ref="B56:E56"/>
    <mergeCell ref="C57:D57"/>
    <mergeCell ref="H47:I47"/>
    <mergeCell ref="H48:I48"/>
    <mergeCell ref="D50:F50"/>
    <mergeCell ref="H50:I50"/>
    <mergeCell ref="A52:E52"/>
    <mergeCell ref="B39:E39"/>
    <mergeCell ref="B40:E40"/>
    <mergeCell ref="C41:D41"/>
    <mergeCell ref="B43:E44"/>
    <mergeCell ref="A47:C50"/>
    <mergeCell ref="D47:F49"/>
    <mergeCell ref="H49:I49"/>
    <mergeCell ref="H51:I52"/>
    <mergeCell ref="A36:E36"/>
    <mergeCell ref="A37:I37"/>
    <mergeCell ref="B38:E38"/>
    <mergeCell ref="F38:I38"/>
    <mergeCell ref="B26:E26"/>
    <mergeCell ref="C27:D27"/>
    <mergeCell ref="B29:E30"/>
    <mergeCell ref="A31:C34"/>
    <mergeCell ref="D31:F33"/>
    <mergeCell ref="H31:I31"/>
    <mergeCell ref="H32:I32"/>
    <mergeCell ref="H33:I33"/>
    <mergeCell ref="D34:F34"/>
    <mergeCell ref="H34:I34"/>
    <mergeCell ref="H35:I36"/>
    <mergeCell ref="A22:E22"/>
    <mergeCell ref="A23:I23"/>
    <mergeCell ref="B24:E24"/>
    <mergeCell ref="F24:I24"/>
    <mergeCell ref="B25:E25"/>
    <mergeCell ref="H17:I17"/>
    <mergeCell ref="H18:I18"/>
    <mergeCell ref="H19:I19"/>
    <mergeCell ref="D20:F20"/>
    <mergeCell ref="H20:I20"/>
    <mergeCell ref="H21:I22"/>
    <mergeCell ref="C11:D11"/>
    <mergeCell ref="B13:E14"/>
    <mergeCell ref="A17:C20"/>
    <mergeCell ref="D17:F19"/>
    <mergeCell ref="A6:E6"/>
    <mergeCell ref="A7:I7"/>
    <mergeCell ref="B8:E8"/>
    <mergeCell ref="F8:I8"/>
    <mergeCell ref="H5:I6"/>
    <mergeCell ref="A1:C4"/>
    <mergeCell ref="D1:F3"/>
    <mergeCell ref="H1:I1"/>
    <mergeCell ref="H2:I2"/>
    <mergeCell ref="H3:I3"/>
    <mergeCell ref="D4:F4"/>
    <mergeCell ref="H4:I4"/>
    <mergeCell ref="B9:E9"/>
    <mergeCell ref="B10:E10"/>
  </mergeCells>
  <pageMargins left="0.26041666666666669" right="0.20833333333333334" top="0.53125" bottom="0.1875" header="0.31496062992125984" footer="0.31496062992125984"/>
  <pageSetup orientation="portrait" useFirstPageNumber="1" r:id="rId1"/>
  <drawing r:id="rId2"/>
  <legacyDrawing r:id="rId3"/>
  <oleObjects>
    <mc:AlternateContent xmlns:mc="http://schemas.openxmlformats.org/markup-compatibility/2006">
      <mc:Choice Requires="x14">
        <oleObject progId="PBrush" shapeId="5121" r:id="rId4">
          <objectPr defaultSize="0" autoPict="0" r:id="rId5">
            <anchor moveWithCells="1" sizeWithCells="1">
              <from>
                <xdr:col>0</xdr:col>
                <xdr:colOff>38100</xdr:colOff>
                <xdr:row>0</xdr:row>
                <xdr:rowOff>57150</xdr:rowOff>
              </from>
              <to>
                <xdr:col>2</xdr:col>
                <xdr:colOff>361950</xdr:colOff>
                <xdr:row>3</xdr:row>
                <xdr:rowOff>180975</xdr:rowOff>
              </to>
            </anchor>
          </objectPr>
        </oleObject>
      </mc:Choice>
      <mc:Fallback>
        <oleObject progId="PBrush" shapeId="5121" r:id="rId4"/>
      </mc:Fallback>
    </mc:AlternateContent>
    <mc:AlternateContent xmlns:mc="http://schemas.openxmlformats.org/markup-compatibility/2006">
      <mc:Choice Requires="x14">
        <oleObject progId="PBrush" shapeId="5122" r:id="rId6">
          <objectPr defaultSize="0" autoPict="0" r:id="rId5">
            <anchor moveWithCells="1" sizeWithCells="1">
              <from>
                <xdr:col>0</xdr:col>
                <xdr:colOff>104775</xdr:colOff>
                <xdr:row>16</xdr:row>
                <xdr:rowOff>47625</xdr:rowOff>
              </from>
              <to>
                <xdr:col>2</xdr:col>
                <xdr:colOff>381000</xdr:colOff>
                <xdr:row>19</xdr:row>
                <xdr:rowOff>171450</xdr:rowOff>
              </to>
            </anchor>
          </objectPr>
        </oleObject>
      </mc:Choice>
      <mc:Fallback>
        <oleObject progId="PBrush" shapeId="5122" r:id="rId6"/>
      </mc:Fallback>
    </mc:AlternateContent>
    <mc:AlternateContent xmlns:mc="http://schemas.openxmlformats.org/markup-compatibility/2006">
      <mc:Choice Requires="x14">
        <oleObject progId="PBrush" shapeId="5123" r:id="rId7">
          <objectPr defaultSize="0" autoPict="0" r:id="rId5">
            <anchor moveWithCells="1" sizeWithCells="1">
              <from>
                <xdr:col>0</xdr:col>
                <xdr:colOff>66675</xdr:colOff>
                <xdr:row>30</xdr:row>
                <xdr:rowOff>104775</xdr:rowOff>
              </from>
              <to>
                <xdr:col>2</xdr:col>
                <xdr:colOff>333375</xdr:colOff>
                <xdr:row>33</xdr:row>
                <xdr:rowOff>219075</xdr:rowOff>
              </to>
            </anchor>
          </objectPr>
        </oleObject>
      </mc:Choice>
      <mc:Fallback>
        <oleObject progId="PBrush" shapeId="5123" r:id="rId7"/>
      </mc:Fallback>
    </mc:AlternateContent>
    <mc:AlternateContent xmlns:mc="http://schemas.openxmlformats.org/markup-compatibility/2006">
      <mc:Choice Requires="x14">
        <oleObject progId="PBrush" shapeId="5124" r:id="rId8">
          <objectPr defaultSize="0" autoPict="0" r:id="rId5">
            <anchor moveWithCells="1" sizeWithCells="1">
              <from>
                <xdr:col>0</xdr:col>
                <xdr:colOff>104775</xdr:colOff>
                <xdr:row>46</xdr:row>
                <xdr:rowOff>47625</xdr:rowOff>
              </from>
              <to>
                <xdr:col>2</xdr:col>
                <xdr:colOff>342900</xdr:colOff>
                <xdr:row>49</xdr:row>
                <xdr:rowOff>171450</xdr:rowOff>
              </to>
            </anchor>
          </objectPr>
        </oleObject>
      </mc:Choice>
      <mc:Fallback>
        <oleObject progId="PBrush" shapeId="5124" r:id="rId8"/>
      </mc:Fallback>
    </mc:AlternateContent>
    <mc:AlternateContent xmlns:mc="http://schemas.openxmlformats.org/markup-compatibility/2006">
      <mc:Choice Requires="x14">
        <oleObject progId="PBrush" shapeId="5125" r:id="rId9">
          <objectPr defaultSize="0" autoPict="0" r:id="rId5">
            <anchor moveWithCells="1" sizeWithCells="1">
              <from>
                <xdr:col>0</xdr:col>
                <xdr:colOff>104775</xdr:colOff>
                <xdr:row>75</xdr:row>
                <xdr:rowOff>47625</xdr:rowOff>
              </from>
              <to>
                <xdr:col>2</xdr:col>
                <xdr:colOff>323850</xdr:colOff>
                <xdr:row>78</xdr:row>
                <xdr:rowOff>171450</xdr:rowOff>
              </to>
            </anchor>
          </objectPr>
        </oleObject>
      </mc:Choice>
      <mc:Fallback>
        <oleObject progId="PBrush" shapeId="5125" r:id="rId9"/>
      </mc:Fallback>
    </mc:AlternateContent>
    <mc:AlternateContent xmlns:mc="http://schemas.openxmlformats.org/markup-compatibility/2006">
      <mc:Choice Requires="x14">
        <oleObject progId="PBrush" shapeId="5126" r:id="rId10">
          <objectPr defaultSize="0" autoPict="0" r:id="rId5">
            <anchor moveWithCells="1" sizeWithCells="1">
              <from>
                <xdr:col>0</xdr:col>
                <xdr:colOff>104775</xdr:colOff>
                <xdr:row>105</xdr:row>
                <xdr:rowOff>47625</xdr:rowOff>
              </from>
              <to>
                <xdr:col>2</xdr:col>
                <xdr:colOff>285750</xdr:colOff>
                <xdr:row>108</xdr:row>
                <xdr:rowOff>171450</xdr:rowOff>
              </to>
            </anchor>
          </objectPr>
        </oleObject>
      </mc:Choice>
      <mc:Fallback>
        <oleObject progId="PBrush" shapeId="5126" r:id="rId10"/>
      </mc:Fallback>
    </mc:AlternateContent>
    <mc:AlternateContent xmlns:mc="http://schemas.openxmlformats.org/markup-compatibility/2006">
      <mc:Choice Requires="x14">
        <oleObject progId="PBrush" shapeId="5127" r:id="rId11">
          <objectPr defaultSize="0" autoPict="0" r:id="rId5">
            <anchor moveWithCells="1" sizeWithCells="1">
              <from>
                <xdr:col>0</xdr:col>
                <xdr:colOff>114300</xdr:colOff>
                <xdr:row>60</xdr:row>
                <xdr:rowOff>104775</xdr:rowOff>
              </from>
              <to>
                <xdr:col>2</xdr:col>
                <xdr:colOff>314325</xdr:colOff>
                <xdr:row>63</xdr:row>
                <xdr:rowOff>209550</xdr:rowOff>
              </to>
            </anchor>
          </objectPr>
        </oleObject>
      </mc:Choice>
      <mc:Fallback>
        <oleObject progId="PBrush" shapeId="5127" r:id="rId11"/>
      </mc:Fallback>
    </mc:AlternateContent>
    <mc:AlternateContent xmlns:mc="http://schemas.openxmlformats.org/markup-compatibility/2006">
      <mc:Choice Requires="x14">
        <oleObject progId="PBrush" shapeId="5128" r:id="rId12">
          <objectPr defaultSize="0" autoPict="0" r:id="rId5">
            <anchor moveWithCells="1" sizeWithCells="1">
              <from>
                <xdr:col>0</xdr:col>
                <xdr:colOff>85725</xdr:colOff>
                <xdr:row>120</xdr:row>
                <xdr:rowOff>104775</xdr:rowOff>
              </from>
              <to>
                <xdr:col>2</xdr:col>
                <xdr:colOff>352425</xdr:colOff>
                <xdr:row>123</xdr:row>
                <xdr:rowOff>209550</xdr:rowOff>
              </to>
            </anchor>
          </objectPr>
        </oleObject>
      </mc:Choice>
      <mc:Fallback>
        <oleObject progId="PBrush" shapeId="5128" r:id="rId12"/>
      </mc:Fallback>
    </mc:AlternateContent>
    <mc:AlternateContent xmlns:mc="http://schemas.openxmlformats.org/markup-compatibility/2006">
      <mc:Choice Requires="x14">
        <oleObject progId="PBrush" shapeId="5129" r:id="rId13">
          <objectPr defaultSize="0" autoPict="0" r:id="rId5">
            <anchor moveWithCells="1" sizeWithCells="1">
              <from>
                <xdr:col>0</xdr:col>
                <xdr:colOff>66675</xdr:colOff>
                <xdr:row>90</xdr:row>
                <xdr:rowOff>104775</xdr:rowOff>
              </from>
              <to>
                <xdr:col>2</xdr:col>
                <xdr:colOff>323850</xdr:colOff>
                <xdr:row>93</xdr:row>
                <xdr:rowOff>219075</xdr:rowOff>
              </to>
            </anchor>
          </objectPr>
        </oleObject>
      </mc:Choice>
      <mc:Fallback>
        <oleObject progId="PBrush" shapeId="5129" r:id="rId13"/>
      </mc:Fallback>
    </mc:AlternateContent>
    <mc:AlternateContent xmlns:mc="http://schemas.openxmlformats.org/markup-compatibility/2006">
      <mc:Choice Requires="x14">
        <oleObject progId="PBrush" shapeId="5130" r:id="rId14">
          <objectPr defaultSize="0" autoPict="0" r:id="rId5">
            <anchor moveWithCells="1" sizeWithCells="1">
              <from>
                <xdr:col>0</xdr:col>
                <xdr:colOff>104775</xdr:colOff>
                <xdr:row>136</xdr:row>
                <xdr:rowOff>47625</xdr:rowOff>
              </from>
              <to>
                <xdr:col>2</xdr:col>
                <xdr:colOff>333375</xdr:colOff>
                <xdr:row>139</xdr:row>
                <xdr:rowOff>171450</xdr:rowOff>
              </to>
            </anchor>
          </objectPr>
        </oleObject>
      </mc:Choice>
      <mc:Fallback>
        <oleObject progId="PBrush" shapeId="5130" r:id="rId14"/>
      </mc:Fallback>
    </mc:AlternateContent>
    <mc:AlternateContent xmlns:mc="http://schemas.openxmlformats.org/markup-compatibility/2006">
      <mc:Choice Requires="x14">
        <oleObject progId="PBrush" shapeId="5131" r:id="rId15">
          <objectPr defaultSize="0" autoPict="0" r:id="rId5">
            <anchor moveWithCells="1" sizeWithCells="1">
              <from>
                <xdr:col>0</xdr:col>
                <xdr:colOff>66675</xdr:colOff>
                <xdr:row>151</xdr:row>
                <xdr:rowOff>104775</xdr:rowOff>
              </from>
              <to>
                <xdr:col>2</xdr:col>
                <xdr:colOff>295275</xdr:colOff>
                <xdr:row>154</xdr:row>
                <xdr:rowOff>219075</xdr:rowOff>
              </to>
            </anchor>
          </objectPr>
        </oleObject>
      </mc:Choice>
      <mc:Fallback>
        <oleObject progId="PBrush" shapeId="5131" r:id="rId15"/>
      </mc:Fallback>
    </mc:AlternateContent>
    <mc:AlternateContent xmlns:mc="http://schemas.openxmlformats.org/markup-compatibility/2006">
      <mc:Choice Requires="x14">
        <oleObject progId="PBrush" shapeId="5132" r:id="rId16">
          <objectPr defaultSize="0" autoPict="0" r:id="rId5">
            <anchor moveWithCells="1" sizeWithCells="1">
              <from>
                <xdr:col>0</xdr:col>
                <xdr:colOff>104775</xdr:colOff>
                <xdr:row>167</xdr:row>
                <xdr:rowOff>47625</xdr:rowOff>
              </from>
              <to>
                <xdr:col>2</xdr:col>
                <xdr:colOff>323850</xdr:colOff>
                <xdr:row>170</xdr:row>
                <xdr:rowOff>171450</xdr:rowOff>
              </to>
            </anchor>
          </objectPr>
        </oleObject>
      </mc:Choice>
      <mc:Fallback>
        <oleObject progId="PBrush" shapeId="5132" r:id="rId16"/>
      </mc:Fallback>
    </mc:AlternateContent>
    <mc:AlternateContent xmlns:mc="http://schemas.openxmlformats.org/markup-compatibility/2006">
      <mc:Choice Requires="x14">
        <oleObject progId="PBrush" shapeId="5133" r:id="rId17">
          <objectPr defaultSize="0" autoPict="0" r:id="rId5">
            <anchor moveWithCells="1" sizeWithCells="1">
              <from>
                <xdr:col>0</xdr:col>
                <xdr:colOff>104775</xdr:colOff>
                <xdr:row>198</xdr:row>
                <xdr:rowOff>47625</xdr:rowOff>
              </from>
              <to>
                <xdr:col>2</xdr:col>
                <xdr:colOff>323850</xdr:colOff>
                <xdr:row>201</xdr:row>
                <xdr:rowOff>171450</xdr:rowOff>
              </to>
            </anchor>
          </objectPr>
        </oleObject>
      </mc:Choice>
      <mc:Fallback>
        <oleObject progId="PBrush" shapeId="5133" r:id="rId17"/>
      </mc:Fallback>
    </mc:AlternateContent>
    <mc:AlternateContent xmlns:mc="http://schemas.openxmlformats.org/markup-compatibility/2006">
      <mc:Choice Requires="x14">
        <oleObject progId="PBrush" shapeId="5134" r:id="rId18">
          <objectPr defaultSize="0" autoPict="0" r:id="rId5">
            <anchor moveWithCells="1" sizeWithCells="1">
              <from>
                <xdr:col>0</xdr:col>
                <xdr:colOff>104775</xdr:colOff>
                <xdr:row>228</xdr:row>
                <xdr:rowOff>47625</xdr:rowOff>
              </from>
              <to>
                <xdr:col>2</xdr:col>
                <xdr:colOff>314325</xdr:colOff>
                <xdr:row>231</xdr:row>
                <xdr:rowOff>171450</xdr:rowOff>
              </to>
            </anchor>
          </objectPr>
        </oleObject>
      </mc:Choice>
      <mc:Fallback>
        <oleObject progId="PBrush" shapeId="5134" r:id="rId18"/>
      </mc:Fallback>
    </mc:AlternateContent>
    <mc:AlternateContent xmlns:mc="http://schemas.openxmlformats.org/markup-compatibility/2006">
      <mc:Choice Requires="x14">
        <oleObject progId="PBrush" shapeId="5135" r:id="rId19">
          <objectPr defaultSize="0" autoPict="0" r:id="rId5">
            <anchor moveWithCells="1" sizeWithCells="1">
              <from>
                <xdr:col>0</xdr:col>
                <xdr:colOff>114300</xdr:colOff>
                <xdr:row>182</xdr:row>
                <xdr:rowOff>104775</xdr:rowOff>
              </from>
              <to>
                <xdr:col>2</xdr:col>
                <xdr:colOff>323850</xdr:colOff>
                <xdr:row>185</xdr:row>
                <xdr:rowOff>209550</xdr:rowOff>
              </to>
            </anchor>
          </objectPr>
        </oleObject>
      </mc:Choice>
      <mc:Fallback>
        <oleObject progId="PBrush" shapeId="5135" r:id="rId19"/>
      </mc:Fallback>
    </mc:AlternateContent>
    <mc:AlternateContent xmlns:mc="http://schemas.openxmlformats.org/markup-compatibility/2006">
      <mc:Choice Requires="x14">
        <oleObject progId="PBrush" shapeId="5136" r:id="rId20">
          <objectPr defaultSize="0" autoPict="0" r:id="rId21">
            <anchor moveWithCells="1" sizeWithCells="1">
              <from>
                <xdr:col>0</xdr:col>
                <xdr:colOff>66675</xdr:colOff>
                <xdr:row>212</xdr:row>
                <xdr:rowOff>104775</xdr:rowOff>
              </from>
              <to>
                <xdr:col>2</xdr:col>
                <xdr:colOff>400050</xdr:colOff>
                <xdr:row>215</xdr:row>
                <xdr:rowOff>219075</xdr:rowOff>
              </to>
            </anchor>
          </objectPr>
        </oleObject>
      </mc:Choice>
      <mc:Fallback>
        <oleObject progId="PBrush" shapeId="5136" r:id="rId20"/>
      </mc:Fallback>
    </mc:AlternateContent>
    <mc:AlternateContent xmlns:mc="http://schemas.openxmlformats.org/markup-compatibility/2006">
      <mc:Choice Requires="x14">
        <oleObject progId="PBrush" shapeId="5137" r:id="rId22">
          <objectPr defaultSize="0" autoPict="0" r:id="rId5">
            <anchor moveWithCells="1" sizeWithCells="1">
              <from>
                <xdr:col>0</xdr:col>
                <xdr:colOff>76200</xdr:colOff>
                <xdr:row>212</xdr:row>
                <xdr:rowOff>190500</xdr:rowOff>
              </from>
              <to>
                <xdr:col>2</xdr:col>
                <xdr:colOff>333375</xdr:colOff>
                <xdr:row>215</xdr:row>
                <xdr:rowOff>295275</xdr:rowOff>
              </to>
            </anchor>
          </objectPr>
        </oleObject>
      </mc:Choice>
      <mc:Fallback>
        <oleObject progId="PBrush" shapeId="5137" r:id="rId22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5"/>
  <sheetViews>
    <sheetView view="pageLayout" topLeftCell="A325" zoomScale="60" zoomScalePageLayoutView="60" workbookViewId="0">
      <selection activeCell="D52" sqref="D52:H52"/>
    </sheetView>
  </sheetViews>
  <sheetFormatPr defaultColWidth="9.140625" defaultRowHeight="15" x14ac:dyDescent="0.25"/>
  <cols>
    <col min="1" max="1" width="16.140625" customWidth="1"/>
    <col min="2" max="2" width="13.140625" customWidth="1"/>
    <col min="3" max="3" width="11.140625" customWidth="1"/>
    <col min="4" max="5" width="9.140625" customWidth="1"/>
    <col min="6" max="6" width="17.7109375" customWidth="1"/>
    <col min="7" max="7" width="9.140625" customWidth="1"/>
    <col min="8" max="8" width="10.42578125" customWidth="1"/>
    <col min="9" max="9" width="18.42578125" customWidth="1"/>
    <col min="10" max="10" width="10" customWidth="1"/>
    <col min="11" max="11" width="10.7109375" customWidth="1"/>
    <col min="14" max="14" width="15.85546875" customWidth="1"/>
    <col min="17" max="17" width="14.85546875" customWidth="1"/>
    <col min="18" max="18" width="10.42578125" customWidth="1"/>
    <col min="20" max="20" width="15.42578125" customWidth="1"/>
    <col min="21" max="21" width="9.140625" style="22"/>
    <col min="22" max="22" width="15.42578125" customWidth="1"/>
    <col min="23" max="23" width="13.140625" customWidth="1"/>
    <col min="27" max="27" width="9.140625" customWidth="1"/>
    <col min="28" max="28" width="12.42578125" customWidth="1"/>
    <col min="29" max="29" width="17.5703125" customWidth="1"/>
    <col min="30" max="30" width="16.28515625" customWidth="1"/>
    <col min="31" max="31" width="14.42578125" customWidth="1"/>
  </cols>
  <sheetData>
    <row r="1" spans="1:26" ht="21.2" customHeight="1" x14ac:dyDescent="0.35">
      <c r="A1" s="348" t="s">
        <v>653</v>
      </c>
      <c r="B1" s="349">
        <f>IF('Main Sheet'!A6&gt;0,'Main Sheet'!C6,"")</f>
        <v>5675</v>
      </c>
      <c r="C1" s="350"/>
      <c r="D1" s="350"/>
      <c r="E1" s="350"/>
      <c r="F1" s="394" t="s">
        <v>548</v>
      </c>
      <c r="G1" s="393" t="str">
        <f>'Main Sheet'!H1</f>
        <v>37-M</v>
      </c>
      <c r="H1" s="366">
        <v>2</v>
      </c>
      <c r="I1" s="348" t="s">
        <v>653</v>
      </c>
      <c r="J1" s="384">
        <f>+B1</f>
        <v>5675</v>
      </c>
      <c r="K1" s="350"/>
      <c r="L1" s="350"/>
      <c r="M1" s="350"/>
      <c r="N1" s="421" t="s">
        <v>548</v>
      </c>
      <c r="O1" s="414" t="str">
        <f>+G1</f>
        <v>37-M</v>
      </c>
      <c r="P1" s="366">
        <v>2</v>
      </c>
      <c r="Q1" s="348" t="s">
        <v>653</v>
      </c>
      <c r="R1" s="470">
        <f>IF('Main Sheet'!A6&gt;0,'Main Sheet'!C6,"")</f>
        <v>5675</v>
      </c>
      <c r="S1" s="350"/>
      <c r="T1" s="350"/>
      <c r="U1" s="529">
        <f>IF(R2="MAPLE",1,3)</f>
        <v>3</v>
      </c>
      <c r="V1" s="394" t="s">
        <v>548</v>
      </c>
      <c r="W1" s="393">
        <f>'Main Sheet'!AH1</f>
        <v>0</v>
      </c>
      <c r="X1" s="366">
        <v>2</v>
      </c>
    </row>
    <row r="2" spans="1:26" ht="21.2" customHeight="1" x14ac:dyDescent="0.3">
      <c r="A2" s="352" t="s">
        <v>654</v>
      </c>
      <c r="B2" s="349" t="str">
        <f>IF('Main Sheet'!A6&gt;0,'Main Sheet'!H6,"")</f>
        <v>MDF</v>
      </c>
      <c r="C2" s="350"/>
      <c r="D2" s="350"/>
      <c r="E2" s="350"/>
      <c r="F2" s="350"/>
      <c r="G2" s="350"/>
      <c r="H2" s="351"/>
      <c r="I2" s="352" t="s">
        <v>654</v>
      </c>
      <c r="J2" s="422" t="str">
        <f>+B2</f>
        <v>MDF</v>
      </c>
      <c r="K2" s="350"/>
      <c r="L2" s="350"/>
      <c r="M2" s="350"/>
      <c r="N2" s="350"/>
      <c r="O2" s="350"/>
      <c r="P2" s="351"/>
      <c r="Q2" s="352" t="s">
        <v>654</v>
      </c>
      <c r="R2" s="474" t="str">
        <f>IF('Main Sheet'!A6&gt;0,'Main Sheet'!H6,"")</f>
        <v>MDF</v>
      </c>
      <c r="S2" s="350"/>
      <c r="T2" s="350"/>
      <c r="U2" s="537" t="s">
        <v>1192</v>
      </c>
      <c r="V2" s="350"/>
      <c r="W2" s="350"/>
      <c r="X2" s="351"/>
    </row>
    <row r="3" spans="1:26" ht="21.2" customHeight="1" x14ac:dyDescent="0.3">
      <c r="A3" s="353" t="s">
        <v>655</v>
      </c>
      <c r="B3" s="354" t="str">
        <f>IF('Main Sheet'!A6&gt;0,'Main Sheet'!G6,"")</f>
        <v>SHAKER</v>
      </c>
      <c r="C3" s="355"/>
      <c r="D3" s="355"/>
      <c r="E3" s="355"/>
      <c r="F3" s="355"/>
      <c r="G3" s="355"/>
      <c r="H3" s="356"/>
      <c r="I3" s="353" t="s">
        <v>871</v>
      </c>
      <c r="J3" s="422" t="str">
        <f>+B3</f>
        <v>SHAKER</v>
      </c>
      <c r="K3" s="350"/>
      <c r="L3" s="350"/>
      <c r="M3" s="350"/>
      <c r="N3" s="350"/>
      <c r="O3" s="350"/>
      <c r="P3" s="351"/>
      <c r="Q3" s="353" t="s">
        <v>655</v>
      </c>
      <c r="R3" s="354" t="str">
        <f>IF('Main Sheet'!A6&gt;0,'Main Sheet'!G6,"")</f>
        <v>SHAKER</v>
      </c>
      <c r="S3" s="355"/>
      <c r="T3" s="355"/>
      <c r="U3" s="703" t="s">
        <v>1193</v>
      </c>
      <c r="V3" s="355"/>
      <c r="W3" s="355"/>
      <c r="X3" s="356"/>
    </row>
    <row r="4" spans="1:26" ht="21.2" customHeight="1" x14ac:dyDescent="0.3">
      <c r="A4" s="352" t="s">
        <v>656</v>
      </c>
      <c r="B4" s="349" t="str">
        <f>IF('Main Sheet'!A6&gt;0,'Main Sheet'!I6,"")</f>
        <v>AHM 50</v>
      </c>
      <c r="C4" s="350"/>
      <c r="D4" s="350"/>
      <c r="E4" s="350"/>
      <c r="F4" s="350" t="str">
        <f>'Main Sheet'!F6</f>
        <v>36X21X33 1/2 2DR3DW RS</v>
      </c>
      <c r="G4" s="350"/>
      <c r="H4" s="471"/>
      <c r="I4" s="352" t="s">
        <v>656</v>
      </c>
      <c r="J4" s="422" t="str">
        <f>+B4</f>
        <v>AHM 50</v>
      </c>
      <c r="K4" s="350"/>
      <c r="L4" s="350"/>
      <c r="M4" s="350"/>
      <c r="N4" s="350"/>
      <c r="O4" s="342"/>
      <c r="P4" s="351"/>
      <c r="Q4" s="352" t="s">
        <v>656</v>
      </c>
      <c r="R4" s="474" t="e">
        <f>IF('Main Sheet'!A6&gt;0,'Main Sheet'!#REF!,"")</f>
        <v>#REF!</v>
      </c>
      <c r="S4" s="350"/>
      <c r="T4" s="350"/>
      <c r="U4" s="531"/>
      <c r="V4" s="350" t="str">
        <f>'Main Sheet'!AF6</f>
        <v/>
      </c>
      <c r="W4" s="350"/>
      <c r="X4" s="351"/>
    </row>
    <row r="5" spans="1:26" ht="21.2" customHeight="1" x14ac:dyDescent="0.3">
      <c r="A5" s="352" t="s">
        <v>657</v>
      </c>
      <c r="B5" s="1074" t="str">
        <f>IF('Main Sheet'!A6&gt;0,'Main Sheet'!A6,"")</f>
        <v xml:space="preserve">NOVA BATH </v>
      </c>
      <c r="C5" s="1074"/>
      <c r="D5" s="1074"/>
      <c r="E5" s="1074"/>
      <c r="F5" s="1074"/>
      <c r="G5" s="1074"/>
      <c r="H5" s="1075"/>
      <c r="I5" s="352" t="s">
        <v>657</v>
      </c>
      <c r="J5" s="1330" t="str">
        <f>+B5</f>
        <v xml:space="preserve">NOVA BATH </v>
      </c>
      <c r="K5" s="1074"/>
      <c r="L5" s="1074"/>
      <c r="M5" s="1074"/>
      <c r="N5" s="1074"/>
      <c r="O5" s="1074"/>
      <c r="P5" s="1075"/>
      <c r="Q5" s="352" t="s">
        <v>657</v>
      </c>
      <c r="R5" s="1074" t="str">
        <f>IF('Main Sheet'!A6&gt;0,'Main Sheet'!A6,"")</f>
        <v xml:space="preserve">NOVA BATH </v>
      </c>
      <c r="S5" s="1074"/>
      <c r="T5" s="1074"/>
      <c r="U5" s="1074"/>
      <c r="V5" s="1074"/>
      <c r="W5" s="1074"/>
      <c r="X5" s="1075"/>
    </row>
    <row r="6" spans="1:26" ht="21" customHeight="1" x14ac:dyDescent="0.35">
      <c r="A6" s="341"/>
      <c r="B6" s="342"/>
      <c r="C6" s="344" t="str">
        <f>IF('Main Sheet'!L2&gt;0,'Main Sheet'!#REF!,"")</f>
        <v/>
      </c>
      <c r="D6" s="1077" t="str">
        <f>IF('Main Sheet'!E6&gt;0,VLOOKUP('Main Sheet'!E6,'VANITY INFO'!A1:C2044,2,FALSE),"")</f>
        <v>36" CLASSIC- 2 DR 3 DW RS</v>
      </c>
      <c r="E6" s="1078"/>
      <c r="F6" s="1078"/>
      <c r="G6" s="1078"/>
      <c r="H6" s="1079"/>
      <c r="I6" s="341"/>
      <c r="J6" s="342"/>
      <c r="K6" s="344"/>
      <c r="L6" s="1332"/>
      <c r="M6" s="1332"/>
      <c r="N6" s="1332"/>
      <c r="O6" s="1332"/>
      <c r="P6" s="1332"/>
      <c r="Q6" s="341"/>
      <c r="R6" s="342"/>
      <c r="S6" s="344" t="str">
        <f>IF('Main Sheet'!AL2&gt;0,'Main Sheet'!#REF!,"")</f>
        <v/>
      </c>
      <c r="T6" s="1077" t="str">
        <f>'Main Sheet'!F6:F7</f>
        <v>36X21X33 1/2 2DR3DW RS</v>
      </c>
      <c r="U6" s="1078"/>
      <c r="V6" s="1078"/>
      <c r="W6" s="1078"/>
      <c r="X6" s="1079"/>
    </row>
    <row r="7" spans="1:26" ht="33.75" customHeight="1" x14ac:dyDescent="0.35">
      <c r="A7" s="27"/>
      <c r="B7" s="334"/>
      <c r="C7" s="1"/>
      <c r="D7" s="1"/>
      <c r="E7" s="1"/>
      <c r="F7" s="343"/>
      <c r="G7" s="47"/>
      <c r="H7" s="175"/>
      <c r="I7" s="419" t="s">
        <v>905</v>
      </c>
      <c r="J7" s="411"/>
      <c r="K7" s="1338" t="str">
        <f>IF('Main Sheet'!J6&gt;0,VLOOKUP('Main Sheet'!J8,'VANITY INFO'!$R$1:$S$4,2,0),"")</f>
        <v/>
      </c>
      <c r="L7" s="1338"/>
      <c r="M7" s="1338"/>
      <c r="N7" s="1336" t="str">
        <f>IF('Main Sheet'!J6&gt;0,'Main Sheet'!J6,"")</f>
        <v/>
      </c>
      <c r="O7" s="1337"/>
      <c r="P7" s="416"/>
      <c r="Q7" s="27"/>
      <c r="R7" s="1316" t="str">
        <f>IF(U1=1,"MAPLE OUT HARDROCK IN SIDE ",U2)</f>
        <v xml:space="preserve">HARDROCK 1 SIDE PAINT </v>
      </c>
      <c r="S7" s="1316"/>
      <c r="T7" s="1316"/>
      <c r="U7" s="1316"/>
      <c r="V7" s="1316"/>
      <c r="W7" s="1316"/>
      <c r="X7" s="1316"/>
      <c r="Y7" s="475"/>
      <c r="Z7" s="475"/>
    </row>
    <row r="8" spans="1:26" s="22" customFormat="1" ht="21" customHeight="1" x14ac:dyDescent="0.35">
      <c r="A8" s="363"/>
      <c r="B8" s="389" t="str">
        <f>IF('Main Sheet'!M8&gt;0,'Main Sheet'!M8,"")</f>
        <v/>
      </c>
      <c r="C8" s="1083" t="str">
        <f>IF('Main Sheet'!M6&gt;0,'Main Sheet'!M6,"")</f>
        <v/>
      </c>
      <c r="D8" s="1084"/>
      <c r="E8" s="1085"/>
      <c r="F8" s="1086"/>
      <c r="G8" s="363"/>
      <c r="H8" s="365"/>
      <c r="I8" s="363"/>
      <c r="J8" s="389"/>
      <c r="K8" s="1083"/>
      <c r="L8" s="1084"/>
      <c r="M8" s="1085"/>
      <c r="N8" s="1086"/>
      <c r="O8" s="415"/>
      <c r="P8" s="416"/>
      <c r="Q8" s="478" t="s">
        <v>962</v>
      </c>
      <c r="R8" s="1321" t="str">
        <f>IF('Main Sheet'!A6&gt;0,'Main Sheet'!K6,"")</f>
        <v>1/2 X 33 1/2</v>
      </c>
      <c r="S8" s="1322"/>
      <c r="T8" s="1322"/>
      <c r="U8" s="532"/>
      <c r="V8" s="480"/>
      <c r="W8" s="479"/>
      <c r="X8" s="481"/>
      <c r="Y8" s="129"/>
      <c r="Z8" s="129"/>
    </row>
    <row r="9" spans="1:26" ht="270" customHeight="1" x14ac:dyDescent="0.25">
      <c r="A9" s="340"/>
      <c r="B9" s="1323" t="str">
        <f>IF('Main Sheet'!E6&gt;0,VLOOKUP('Main Sheet'!E6,'VANITY INFO'!C1:D2044,2,FALSE),"")</f>
        <v xml:space="preserve">[2] --11 7/8 X 26 1/2 -- DOOR                 [3]-- 11 7/8 X 8 3/4 -- DRAWER                  [1]-- 35 7/8 X 4-- CLASSIC KICK                 [1]-- 35 7/8 X 2 3/4 -- MOULDING </v>
      </c>
      <c r="C9" s="1324"/>
      <c r="D9" s="1324"/>
      <c r="E9" s="1324"/>
      <c r="F9" s="1325"/>
      <c r="G9" s="345"/>
      <c r="H9" s="175"/>
      <c r="I9" s="1333"/>
      <c r="J9" s="1334"/>
      <c r="K9" s="1334"/>
      <c r="L9" s="1334"/>
      <c r="M9" s="1334"/>
      <c r="N9" s="1334"/>
      <c r="O9" s="1334"/>
      <c r="P9" s="1335"/>
      <c r="Q9" s="1319" t="e">
        <f>IF('Main Sheet'!F6&gt;0,VLOOKUP('Main Sheet'!F6,'VANITY INFO'!C1:AC2044,2,FALSE),"")</f>
        <v>#N/A</v>
      </c>
      <c r="R9" s="1320"/>
      <c r="S9" s="1320"/>
      <c r="T9" s="1320"/>
      <c r="U9" s="1320"/>
      <c r="V9" s="1320"/>
      <c r="W9" s="1317" t="str">
        <f>IF(U1=1,"  HARDROCK ",U3)</f>
        <v>HARDROCK</v>
      </c>
      <c r="X9" s="1318"/>
      <c r="Y9" s="475"/>
      <c r="Z9" s="475"/>
    </row>
    <row r="10" spans="1:26" ht="34.5" customHeight="1" x14ac:dyDescent="0.25">
      <c r="A10" s="385" t="s">
        <v>869</v>
      </c>
      <c r="B10" s="391"/>
      <c r="C10" s="342"/>
      <c r="D10" s="390" t="e">
        <f>IF('Main Sheet'!E6&gt;0,VLOOKUP('Main Sheet'!E6,'VANITY INFO'!T1:U1020,2,FALSE),"")</f>
        <v>#N/A</v>
      </c>
      <c r="E10" s="342"/>
      <c r="F10" s="343"/>
      <c r="G10" s="277"/>
      <c r="H10" s="343"/>
      <c r="I10" s="385"/>
      <c r="J10" s="413"/>
      <c r="L10" t="str">
        <f>IF('Main Sheet'!M6&gt;0,VLOOKUP('Main Sheet'!M6,'VANITY INFO'!AB1:AC1020,2,FALSE),"")</f>
        <v/>
      </c>
      <c r="M10" s="413"/>
      <c r="N10" s="413"/>
      <c r="O10" s="277"/>
      <c r="P10" s="277"/>
      <c r="Q10" s="385"/>
      <c r="R10" s="473"/>
      <c r="S10" s="342"/>
      <c r="T10" s="390" t="str">
        <f>IF('Main Sheet'!AE6&gt;0,VLOOKUP('Main Sheet'!AE6,'VANITY INFO'!AT1:AU1020,2,FALSE),"")</f>
        <v/>
      </c>
      <c r="U10" s="533"/>
      <c r="V10" s="343"/>
      <c r="W10" s="277"/>
      <c r="X10" s="343"/>
    </row>
    <row r="11" spans="1:26" ht="23.25" x14ac:dyDescent="0.35">
      <c r="A11" s="423"/>
      <c r="B11" s="337"/>
      <c r="C11" s="424"/>
      <c r="D11" s="424"/>
      <c r="E11" s="337"/>
      <c r="F11" s="337"/>
      <c r="G11" s="337"/>
      <c r="H11" s="338"/>
      <c r="I11" s="423"/>
      <c r="J11" s="412"/>
      <c r="K11" s="425"/>
      <c r="L11" s="424" t="str">
        <f>IF('Main Sheet'!R8&gt;0,'Main Sheet'!R8,"")</f>
        <v/>
      </c>
      <c r="M11" s="412"/>
      <c r="N11" s="412"/>
      <c r="O11" s="412"/>
      <c r="P11" s="338"/>
      <c r="Q11" s="423"/>
      <c r="R11" s="412"/>
      <c r="S11" s="424"/>
      <c r="T11" s="424"/>
      <c r="U11" s="534"/>
      <c r="V11" s="412"/>
      <c r="W11" s="412"/>
      <c r="X11" s="338"/>
    </row>
    <row r="12" spans="1:26" x14ac:dyDescent="0.25">
      <c r="A12" s="27"/>
      <c r="B12" s="1"/>
      <c r="G12" s="360"/>
      <c r="H12" s="175"/>
      <c r="I12" s="27"/>
      <c r="J12" s="1"/>
      <c r="K12" s="1"/>
      <c r="L12" s="1"/>
      <c r="M12" s="1"/>
      <c r="N12" s="1"/>
      <c r="O12" s="410"/>
      <c r="P12" s="175"/>
      <c r="Q12" s="27"/>
      <c r="R12" s="1"/>
      <c r="W12" s="360"/>
      <c r="X12" s="175"/>
    </row>
    <row r="13" spans="1:26" x14ac:dyDescent="0.25">
      <c r="A13" s="27"/>
      <c r="B13" s="1"/>
      <c r="H13" s="175"/>
      <c r="I13" s="27"/>
      <c r="J13" s="1"/>
      <c r="K13" s="1"/>
      <c r="L13" s="1"/>
      <c r="M13" s="1"/>
      <c r="N13" s="1"/>
      <c r="O13" s="1"/>
      <c r="P13" s="175"/>
      <c r="Q13" s="27"/>
      <c r="R13" s="1"/>
      <c r="X13" s="175"/>
    </row>
    <row r="14" spans="1:26" ht="15.75" x14ac:dyDescent="0.25">
      <c r="A14" s="27"/>
      <c r="B14" s="1"/>
      <c r="D14" s="358" t="s">
        <v>756</v>
      </c>
      <c r="E14" s="359" t="s">
        <v>546</v>
      </c>
      <c r="F14" s="1076">
        <f>'Main Sheet'!C1</f>
        <v>44452</v>
      </c>
      <c r="G14" s="1076"/>
      <c r="H14" s="175"/>
      <c r="I14" s="27"/>
      <c r="J14" s="1"/>
      <c r="K14" s="1"/>
      <c r="L14" s="426" t="s">
        <v>756</v>
      </c>
      <c r="M14" s="420" t="s">
        <v>546</v>
      </c>
      <c r="N14" s="1331">
        <f>+F14</f>
        <v>44452</v>
      </c>
      <c r="O14" s="1331"/>
      <c r="P14" s="175"/>
      <c r="Q14" s="27"/>
      <c r="R14" s="1"/>
      <c r="T14" s="358" t="s">
        <v>756</v>
      </c>
      <c r="U14" s="535" t="s">
        <v>546</v>
      </c>
      <c r="V14" s="1076">
        <f>+F14</f>
        <v>44452</v>
      </c>
      <c r="W14" s="1076"/>
      <c r="X14" s="175"/>
    </row>
    <row r="15" spans="1:26" ht="15.75" x14ac:dyDescent="0.25">
      <c r="A15" s="27"/>
      <c r="B15" s="1"/>
      <c r="D15" s="358"/>
      <c r="E15" s="359" t="s">
        <v>757</v>
      </c>
      <c r="F15" s="1073" t="str">
        <f>IF(H1="","",TEXT(WORKDAY('Main Sheet'!C1, 2),"MMM-DD-YYY"))</f>
        <v>Sep-15-2021</v>
      </c>
      <c r="G15" s="1073"/>
      <c r="H15" s="175"/>
      <c r="I15" s="27"/>
      <c r="J15" s="1"/>
      <c r="K15" s="1"/>
      <c r="L15" s="426"/>
      <c r="M15" s="420" t="s">
        <v>757</v>
      </c>
      <c r="N15" s="1329" t="str">
        <f>+F15</f>
        <v>Sep-15-2021</v>
      </c>
      <c r="O15" s="1329"/>
      <c r="P15" s="175"/>
      <c r="Q15" s="27"/>
      <c r="R15" s="1"/>
      <c r="T15" s="358"/>
      <c r="U15" s="535" t="s">
        <v>757</v>
      </c>
      <c r="V15" s="1073" t="str">
        <f>+F15</f>
        <v>Sep-15-2021</v>
      </c>
      <c r="W15" s="1073"/>
      <c r="X15" s="175"/>
    </row>
    <row r="16" spans="1:26" ht="15.75" x14ac:dyDescent="0.25">
      <c r="A16" s="27"/>
      <c r="B16" s="1"/>
      <c r="D16" s="358"/>
      <c r="E16" s="359"/>
      <c r="F16" s="359"/>
      <c r="G16" s="359"/>
      <c r="H16" s="175"/>
      <c r="I16" s="27"/>
      <c r="J16" s="1"/>
      <c r="K16" s="1"/>
      <c r="L16" s="426"/>
      <c r="M16" s="420"/>
      <c r="N16" s="420"/>
      <c r="O16" s="420"/>
      <c r="P16" s="175"/>
      <c r="Q16" s="27"/>
      <c r="R16" s="1"/>
      <c r="T16" s="358"/>
      <c r="U16" s="535"/>
      <c r="V16" s="359"/>
      <c r="W16" s="359"/>
      <c r="X16" s="175"/>
    </row>
    <row r="17" spans="1:24" ht="15.75" x14ac:dyDescent="0.25">
      <c r="A17" s="27"/>
      <c r="B17" s="1"/>
      <c r="D17" s="358" t="s">
        <v>758</v>
      </c>
      <c r="E17" s="359" t="s">
        <v>546</v>
      </c>
      <c r="F17" s="1073" t="str">
        <f>IF(H1="","",TEXT(WORKDAY('Main Sheet'!C1, 3),"MMM-DD-YYY"))</f>
        <v>Sep-16-2021</v>
      </c>
      <c r="G17" s="1073"/>
      <c r="H17" s="175"/>
      <c r="I17" s="27"/>
      <c r="J17" s="1"/>
      <c r="K17" s="1"/>
      <c r="L17" s="426" t="s">
        <v>758</v>
      </c>
      <c r="M17" s="420" t="s">
        <v>546</v>
      </c>
      <c r="N17" s="1329" t="str">
        <f>+F17</f>
        <v>Sep-16-2021</v>
      </c>
      <c r="O17" s="1329"/>
      <c r="P17" s="175"/>
      <c r="Q17" s="27"/>
      <c r="R17" s="1"/>
      <c r="T17" s="358" t="s">
        <v>758</v>
      </c>
      <c r="U17" s="535" t="s">
        <v>546</v>
      </c>
      <c r="V17" s="1073" t="str">
        <f>+F17</f>
        <v>Sep-16-2021</v>
      </c>
      <c r="W17" s="1073"/>
      <c r="X17" s="175"/>
    </row>
    <row r="18" spans="1:24" ht="15.75" x14ac:dyDescent="0.25">
      <c r="A18" s="27"/>
      <c r="B18" s="1"/>
      <c r="D18" s="358"/>
      <c r="E18" s="359" t="s">
        <v>757</v>
      </c>
      <c r="F18" s="1073" t="str">
        <f>IF(H1="","",TEXT(WORKDAY('Main Sheet'!C1, 4),"MMM-DD-YYY"))</f>
        <v>Sep-17-2021</v>
      </c>
      <c r="G18" s="1073"/>
      <c r="H18" s="175"/>
      <c r="I18" s="27"/>
      <c r="J18" s="1"/>
      <c r="K18" s="1"/>
      <c r="L18" s="426"/>
      <c r="M18" s="420" t="s">
        <v>757</v>
      </c>
      <c r="N18" s="1329" t="str">
        <f>+F18</f>
        <v>Sep-17-2021</v>
      </c>
      <c r="O18" s="1329"/>
      <c r="P18" s="175"/>
      <c r="Q18" s="27"/>
      <c r="R18" s="1"/>
      <c r="T18" s="358"/>
      <c r="U18" s="535" t="s">
        <v>757</v>
      </c>
      <c r="V18" s="1073" t="str">
        <f>+F18</f>
        <v>Sep-17-2021</v>
      </c>
      <c r="W18" s="1073"/>
      <c r="X18" s="175"/>
    </row>
    <row r="19" spans="1:24" ht="15.75" x14ac:dyDescent="0.25">
      <c r="A19" s="27"/>
      <c r="B19" s="1"/>
      <c r="D19" s="358"/>
      <c r="E19" s="359"/>
      <c r="F19" s="359"/>
      <c r="G19" s="359"/>
      <c r="H19" s="175"/>
      <c r="I19" s="27"/>
      <c r="J19" s="1"/>
      <c r="K19" s="1"/>
      <c r="L19" s="426"/>
      <c r="M19" s="420"/>
      <c r="N19" s="420"/>
      <c r="O19" s="420"/>
      <c r="P19" s="175"/>
      <c r="Q19" s="27"/>
      <c r="R19" s="1"/>
      <c r="T19" s="358"/>
      <c r="U19" s="535"/>
      <c r="V19" s="359"/>
      <c r="W19" s="359"/>
      <c r="X19" s="175"/>
    </row>
    <row r="20" spans="1:24" ht="15.75" x14ac:dyDescent="0.25">
      <c r="A20" s="27"/>
      <c r="B20" s="1"/>
      <c r="D20" s="358" t="s">
        <v>759</v>
      </c>
      <c r="E20" s="359" t="s">
        <v>546</v>
      </c>
      <c r="F20" s="1073" t="str">
        <f>IF(H1="","",TEXT(WORKDAY('Main Sheet'!C1, 5),"MMM-DD-YYY"))</f>
        <v>Sep-20-2021</v>
      </c>
      <c r="G20" s="1073"/>
      <c r="H20" s="175"/>
      <c r="I20" s="27"/>
      <c r="J20" s="1"/>
      <c r="K20" s="1"/>
      <c r="L20" s="426" t="s">
        <v>759</v>
      </c>
      <c r="M20" s="420" t="s">
        <v>546</v>
      </c>
      <c r="N20" s="1329" t="str">
        <f>+F20</f>
        <v>Sep-20-2021</v>
      </c>
      <c r="O20" s="1329"/>
      <c r="P20" s="175"/>
      <c r="Q20" s="27"/>
      <c r="R20" s="1"/>
      <c r="T20" s="358" t="s">
        <v>759</v>
      </c>
      <c r="U20" s="535" t="s">
        <v>546</v>
      </c>
      <c r="V20" s="1073" t="str">
        <f>+F20</f>
        <v>Sep-20-2021</v>
      </c>
      <c r="W20" s="1073"/>
      <c r="X20" s="175"/>
    </row>
    <row r="21" spans="1:24" ht="15.75" x14ac:dyDescent="0.25">
      <c r="A21" s="27"/>
      <c r="B21" s="1"/>
      <c r="D21" s="358"/>
      <c r="E21" s="359" t="s">
        <v>757</v>
      </c>
      <c r="F21" s="1073" t="str">
        <f>IF(H1="","",TEXT(WORKDAY('Main Sheet'!C1, 6),"MMM-DD-YYY"))</f>
        <v>Sep-21-2021</v>
      </c>
      <c r="G21" s="1073"/>
      <c r="H21" s="175"/>
      <c r="I21" s="27"/>
      <c r="J21" s="1"/>
      <c r="K21" s="1"/>
      <c r="L21" s="426"/>
      <c r="M21" s="420" t="s">
        <v>757</v>
      </c>
      <c r="N21" s="1329" t="str">
        <f>+F21</f>
        <v>Sep-21-2021</v>
      </c>
      <c r="O21" s="1329"/>
      <c r="P21" s="175"/>
      <c r="Q21" s="27"/>
      <c r="R21" s="1"/>
      <c r="T21" s="358"/>
      <c r="U21" s="535" t="s">
        <v>757</v>
      </c>
      <c r="V21" s="1073" t="str">
        <f>+F21</f>
        <v>Sep-21-2021</v>
      </c>
      <c r="W21" s="1073"/>
      <c r="X21" s="175"/>
    </row>
    <row r="22" spans="1:24" x14ac:dyDescent="0.25">
      <c r="A22" s="27"/>
      <c r="B22" s="1"/>
      <c r="C22" s="1"/>
      <c r="D22" s="1"/>
      <c r="E22" s="1"/>
      <c r="F22" s="1"/>
      <c r="G22" s="1"/>
      <c r="H22" s="175"/>
      <c r="I22" s="27"/>
      <c r="J22" s="1"/>
      <c r="K22" s="1"/>
      <c r="L22" s="1"/>
      <c r="M22" s="1"/>
      <c r="N22" s="1"/>
      <c r="O22" s="1"/>
      <c r="P22" s="175"/>
      <c r="Q22" s="27"/>
      <c r="R22" s="1"/>
      <c r="S22" s="1"/>
      <c r="T22" s="1"/>
      <c r="U22" s="129"/>
      <c r="V22" s="1"/>
      <c r="W22" s="1"/>
      <c r="X22" s="175"/>
    </row>
    <row r="23" spans="1:24" ht="24" customHeight="1" x14ac:dyDescent="0.25">
      <c r="A23" s="203"/>
      <c r="B23" s="339"/>
      <c r="C23" s="339"/>
      <c r="D23" s="339"/>
      <c r="E23" s="339"/>
      <c r="F23" s="339"/>
      <c r="G23" s="339"/>
      <c r="H23" s="53"/>
      <c r="I23" s="203"/>
      <c r="J23" s="413"/>
      <c r="K23" s="413"/>
      <c r="L23" s="413"/>
      <c r="M23" s="413"/>
      <c r="N23" s="413"/>
      <c r="O23" s="413"/>
      <c r="P23" s="53"/>
      <c r="Q23" s="203"/>
      <c r="R23" s="413"/>
      <c r="S23" s="413"/>
      <c r="T23" s="413"/>
      <c r="U23" s="536"/>
      <c r="V23" s="413"/>
      <c r="W23" s="413"/>
      <c r="X23" s="53"/>
    </row>
    <row r="24" spans="1:24" ht="21.6" customHeight="1" x14ac:dyDescent="0.35">
      <c r="A24" s="348" t="s">
        <v>653</v>
      </c>
      <c r="B24" s="357" t="str">
        <f>IF('Main Sheet'!A9&gt;0,'Main Sheet'!C9,"")</f>
        <v>5676.1-3</v>
      </c>
      <c r="C24" s="350"/>
      <c r="D24" s="350"/>
      <c r="E24" s="350"/>
      <c r="F24" s="394" t="s">
        <v>548</v>
      </c>
      <c r="G24" s="393" t="str">
        <f>'Main Sheet'!H1</f>
        <v>37-M</v>
      </c>
      <c r="H24" s="277"/>
      <c r="I24" s="348" t="s">
        <v>653</v>
      </c>
      <c r="J24" s="414" t="str">
        <f>+B24</f>
        <v>5676.1-3</v>
      </c>
      <c r="K24" s="350"/>
      <c r="L24" s="350"/>
      <c r="M24" s="350"/>
      <c r="N24" s="421" t="s">
        <v>548</v>
      </c>
      <c r="O24" s="414" t="str">
        <f>+G24</f>
        <v>37-M</v>
      </c>
      <c r="P24" s="366">
        <v>2</v>
      </c>
      <c r="Q24" s="348" t="s">
        <v>653</v>
      </c>
      <c r="R24" s="476" t="str">
        <f>+B24</f>
        <v>5676.1-3</v>
      </c>
      <c r="S24" s="350"/>
      <c r="T24" s="350"/>
      <c r="U24" s="537">
        <f>IF(R25="MAPLE",1,3)</f>
        <v>3</v>
      </c>
      <c r="V24" s="394" t="s">
        <v>548</v>
      </c>
      <c r="W24" s="393" t="str">
        <f>+G24</f>
        <v>37-M</v>
      </c>
      <c r="X24" s="366">
        <v>2</v>
      </c>
    </row>
    <row r="25" spans="1:24" ht="21.6" customHeight="1" x14ac:dyDescent="0.3">
      <c r="A25" s="352" t="s">
        <v>654</v>
      </c>
      <c r="B25" s="357" t="str">
        <f>IF('Main Sheet'!A9&gt;0,'Main Sheet'!H9,"")</f>
        <v>MDF</v>
      </c>
      <c r="C25" s="350"/>
      <c r="D25" s="350"/>
      <c r="E25" s="350"/>
      <c r="F25" s="350"/>
      <c r="G25" s="350"/>
      <c r="H25" s="351"/>
      <c r="I25" s="352" t="s">
        <v>654</v>
      </c>
      <c r="J25" s="422" t="str">
        <f>+B25</f>
        <v>MDF</v>
      </c>
      <c r="K25" s="350"/>
      <c r="L25" s="350"/>
      <c r="M25" s="350"/>
      <c r="N25" s="350"/>
      <c r="O25" s="350"/>
      <c r="P25" s="351"/>
      <c r="Q25" s="352" t="s">
        <v>654</v>
      </c>
      <c r="R25" s="476" t="str">
        <f>+B25</f>
        <v>MDF</v>
      </c>
      <c r="S25" s="350"/>
      <c r="T25" s="350"/>
      <c r="U25" s="537" t="s">
        <v>1192</v>
      </c>
      <c r="V25" s="350"/>
      <c r="W25" s="350"/>
      <c r="X25" s="351"/>
    </row>
    <row r="26" spans="1:24" ht="21.6" customHeight="1" x14ac:dyDescent="0.3">
      <c r="A26" s="353" t="s">
        <v>655</v>
      </c>
      <c r="B26" s="354" t="str">
        <f>IF('Main Sheet'!A9&gt;0,'Main Sheet'!G9,"")</f>
        <v xml:space="preserve">VISTA FLAT </v>
      </c>
      <c r="C26" s="355"/>
      <c r="D26" s="355"/>
      <c r="E26" s="355"/>
      <c r="F26" s="355"/>
      <c r="G26" s="355"/>
      <c r="H26" s="356"/>
      <c r="I26" s="353" t="s">
        <v>871</v>
      </c>
      <c r="J26" s="422" t="str">
        <f>+B26</f>
        <v xml:space="preserve">VISTA FLAT </v>
      </c>
      <c r="K26" s="350"/>
      <c r="L26" s="350"/>
      <c r="M26" s="350"/>
      <c r="N26" s="350"/>
      <c r="O26" s="350"/>
      <c r="P26" s="351"/>
      <c r="Q26" s="353" t="s">
        <v>655</v>
      </c>
      <c r="R26" s="354" t="str">
        <f>+B26</f>
        <v xml:space="preserve">VISTA FLAT </v>
      </c>
      <c r="S26" s="355"/>
      <c r="T26" s="355"/>
      <c r="U26" s="703" t="s">
        <v>115</v>
      </c>
      <c r="V26" s="355"/>
      <c r="W26" s="355"/>
      <c r="X26" s="356"/>
    </row>
    <row r="27" spans="1:24" ht="21.6" customHeight="1" x14ac:dyDescent="0.3">
      <c r="A27" s="352" t="s">
        <v>656</v>
      </c>
      <c r="B27" s="357" t="str">
        <f>IF('Main Sheet'!A9&gt;0,'Main Sheet'!I9,"")</f>
        <v>AHM 25</v>
      </c>
      <c r="C27" s="350"/>
      <c r="D27" s="350"/>
      <c r="E27" s="350"/>
      <c r="F27" s="350" t="str">
        <f>'Main Sheet'!F9</f>
        <v xml:space="preserve">30X21X33 1/2- 2 DR </v>
      </c>
      <c r="G27" s="350"/>
      <c r="H27" s="351"/>
      <c r="I27" s="352" t="s">
        <v>656</v>
      </c>
      <c r="J27" s="422" t="str">
        <f>+B27</f>
        <v>AHM 25</v>
      </c>
      <c r="K27" s="350"/>
      <c r="L27" s="350"/>
      <c r="M27" s="350"/>
      <c r="N27" s="350"/>
      <c r="O27" s="342"/>
      <c r="P27" s="351"/>
      <c r="Q27" s="352" t="s">
        <v>656</v>
      </c>
      <c r="R27" s="476" t="str">
        <f>+B27</f>
        <v>AHM 25</v>
      </c>
      <c r="S27" s="350"/>
      <c r="T27" s="350"/>
      <c r="U27" s="531"/>
      <c r="V27" s="350" t="str">
        <f>+F27</f>
        <v xml:space="preserve">30X21X33 1/2- 2 DR </v>
      </c>
      <c r="W27" s="350"/>
      <c r="X27" s="351"/>
    </row>
    <row r="28" spans="1:24" ht="21.6" customHeight="1" x14ac:dyDescent="0.3">
      <c r="A28" s="352" t="s">
        <v>657</v>
      </c>
      <c r="B28" s="1074" t="str">
        <f>IF('Main Sheet'!A9&gt;0,'Main Sheet'!A9,"")</f>
        <v xml:space="preserve">VATERO INC </v>
      </c>
      <c r="C28" s="1074"/>
      <c r="D28" s="1074"/>
      <c r="E28" s="1074"/>
      <c r="F28" s="1074"/>
      <c r="G28" s="1074"/>
      <c r="H28" s="1075"/>
      <c r="I28" s="352" t="s">
        <v>657</v>
      </c>
      <c r="J28" s="1330" t="str">
        <f>+B28</f>
        <v xml:space="preserve">VATERO INC </v>
      </c>
      <c r="K28" s="1074"/>
      <c r="L28" s="1074"/>
      <c r="M28" s="1074"/>
      <c r="N28" s="1074"/>
      <c r="O28" s="1074"/>
      <c r="P28" s="1075"/>
      <c r="Q28" s="352" t="s">
        <v>657</v>
      </c>
      <c r="R28" s="1074" t="str">
        <f>+B28</f>
        <v xml:space="preserve">VATERO INC </v>
      </c>
      <c r="S28" s="1074"/>
      <c r="T28" s="1074"/>
      <c r="U28" s="1074"/>
      <c r="V28" s="1074"/>
      <c r="W28" s="1074"/>
      <c r="X28" s="1075"/>
    </row>
    <row r="29" spans="1:24" ht="21.6" customHeight="1" x14ac:dyDescent="0.35">
      <c r="A29" s="341"/>
      <c r="B29" s="342"/>
      <c r="C29" s="344" t="e">
        <f>IF('Main Sheet'!L25&gt;0,'Main Sheet'!#REF!,"")</f>
        <v>#REF!</v>
      </c>
      <c r="D29" s="1077" t="str">
        <f>IF('Main Sheet'!E9&gt;0,VLOOKUP('Main Sheet'!E9,'VANITY INFO'!A1:C2044,2,FALSE),"")</f>
        <v xml:space="preserve">30"CLASSIC- 2 DR </v>
      </c>
      <c r="E29" s="1078"/>
      <c r="F29" s="1078"/>
      <c r="G29" s="1078"/>
      <c r="H29" s="1079"/>
      <c r="I29" s="341"/>
      <c r="J29" s="342"/>
      <c r="K29" s="344"/>
      <c r="L29" s="1332"/>
      <c r="M29" s="1332"/>
      <c r="N29" s="1332"/>
      <c r="O29" s="1332"/>
      <c r="P29" s="1332"/>
      <c r="Q29" s="341"/>
      <c r="R29" s="342"/>
      <c r="S29" s="344" t="str">
        <f>IF('Main Sheet'!AL25&gt;0,'Main Sheet'!#REF!,"")</f>
        <v/>
      </c>
      <c r="T29" s="1077" t="str">
        <f>+D29</f>
        <v xml:space="preserve">30"CLASSIC- 2 DR </v>
      </c>
      <c r="U29" s="1078"/>
      <c r="V29" s="1078"/>
      <c r="W29" s="1078"/>
      <c r="X29" s="1079"/>
    </row>
    <row r="30" spans="1:24" ht="21.6" customHeight="1" x14ac:dyDescent="0.25">
      <c r="A30" s="27"/>
      <c r="B30" s="335"/>
      <c r="C30" s="1"/>
      <c r="D30" s="1"/>
      <c r="E30" s="1"/>
      <c r="F30" s="343"/>
      <c r="G30" s="47"/>
      <c r="H30" s="175"/>
      <c r="I30" s="419" t="s">
        <v>905</v>
      </c>
      <c r="J30" s="411"/>
      <c r="K30" s="1338" t="str">
        <f>IF('Main Sheet'!J9&gt;0,VLOOKUP('Main Sheet'!J11,'VANITY INFO'!$R$1:$S$4,2,0),"")</f>
        <v/>
      </c>
      <c r="L30" s="1338"/>
      <c r="M30" s="1338"/>
      <c r="N30" s="343" t="str">
        <f>IF('Main Sheet'!J9&gt;0,'Main Sheet'!J9,"")</f>
        <v/>
      </c>
      <c r="O30" s="416"/>
      <c r="P30" s="416"/>
      <c r="Q30" s="27"/>
      <c r="R30" s="1316" t="str">
        <f>IF(U24=1,"MAPLE OUT HARDROCK IN SIDE ",U25)</f>
        <v xml:space="preserve">HARDROCK 1 SIDE PAINT </v>
      </c>
      <c r="S30" s="1316"/>
      <c r="T30" s="1316"/>
      <c r="U30" s="1316"/>
      <c r="V30" s="1316"/>
      <c r="W30" s="1316"/>
      <c r="X30" s="1316"/>
    </row>
    <row r="31" spans="1:24" s="22" customFormat="1" ht="21.6" customHeight="1" x14ac:dyDescent="0.35">
      <c r="A31" s="363"/>
      <c r="B31" s="364" t="str">
        <f>IF('Main Sheet'!M11&gt;0,'Main Sheet'!M11,"")</f>
        <v/>
      </c>
      <c r="C31" s="1083" t="str">
        <f>IF('Main Sheet'!M9&gt;0,'Main Sheet'!M9,"")</f>
        <v/>
      </c>
      <c r="D31" s="1084"/>
      <c r="E31" s="1085" t="str">
        <f>IF('Main Sheet'!M9&gt;0,'Main Sheet'!M3,"")</f>
        <v/>
      </c>
      <c r="F31" s="1086"/>
      <c r="G31" s="363"/>
      <c r="H31" s="365"/>
      <c r="I31" s="363"/>
      <c r="J31" s="389"/>
      <c r="K31" s="1083"/>
      <c r="L31" s="1084"/>
      <c r="M31" s="1085"/>
      <c r="N31" s="1086"/>
      <c r="O31" s="415"/>
      <c r="P31" s="416"/>
      <c r="Q31" s="478" t="s">
        <v>962</v>
      </c>
      <c r="R31" s="1321">
        <f>IF('Main Sheet'!A29&gt;0,'Main Sheet'!K29,"")</f>
        <v>0</v>
      </c>
      <c r="S31" s="1322"/>
      <c r="T31" s="1322"/>
      <c r="U31" s="532"/>
      <c r="V31" s="480"/>
      <c r="W31" s="479"/>
      <c r="X31" s="481"/>
    </row>
    <row r="32" spans="1:24" ht="270" customHeight="1" x14ac:dyDescent="0.25">
      <c r="A32" s="340"/>
      <c r="B32" s="1323" t="str">
        <f>IF('Main Sheet'!E9&gt;0,VLOOKUP('Main Sheet'!E9,'VANITY INFO'!C1:D2044,2,FALSE),"")</f>
        <v xml:space="preserve">[2] --14 7/8 X 26 1/2 --DOOR                   [1] --29 7/8 X 4 --CLASSIC KICK                 [1] --29 7/8 X 2 3/4 -- MOULDING </v>
      </c>
      <c r="C32" s="1324"/>
      <c r="D32" s="1324"/>
      <c r="E32" s="1324"/>
      <c r="F32" s="1325"/>
      <c r="G32" s="345"/>
      <c r="H32" s="175"/>
      <c r="I32" s="1333"/>
      <c r="J32" s="1334"/>
      <c r="K32" s="1334"/>
      <c r="L32" s="1334"/>
      <c r="M32" s="1334"/>
      <c r="N32" s="1334"/>
      <c r="O32" s="1334"/>
      <c r="P32" s="1335"/>
      <c r="Q32" s="1319" t="e">
        <f>IF('Main Sheet'!F9&gt;0,VLOOKUP('Main Sheet'!F9,'VANITY INFO'!C1:AC2067,2,FALSE),"")</f>
        <v>#N/A</v>
      </c>
      <c r="R32" s="1320"/>
      <c r="S32" s="1320"/>
      <c r="T32" s="1320"/>
      <c r="U32" s="1320"/>
      <c r="V32" s="1320"/>
      <c r="W32" s="1317" t="str">
        <f>IF(U24=1,"  HARDROCK ",U26)</f>
        <v xml:space="preserve">HARDROCK </v>
      </c>
      <c r="X32" s="1318"/>
    </row>
    <row r="33" spans="1:24" ht="23.25" x14ac:dyDescent="0.35">
      <c r="A33" s="346" t="str">
        <f>IF('Main Sheet'!J9&gt;0,'Main Sheet'!J3,"")</f>
        <v/>
      </c>
      <c r="B33" s="342"/>
      <c r="C33" s="369" t="str">
        <f>IF('Main Sheet'!J9&gt;0,'Main Sheet'!J9,"")</f>
        <v/>
      </c>
      <c r="D33" s="347" t="str">
        <f>IF('Main Sheet'!J11&gt;0,'Main Sheet'!J11,"")</f>
        <v/>
      </c>
      <c r="E33" s="342"/>
      <c r="F33" s="342"/>
      <c r="G33" s="277"/>
      <c r="H33" s="343"/>
      <c r="I33" s="385"/>
      <c r="J33" s="413"/>
      <c r="L33" t="e">
        <f>IF('Main Sheet'!M29&gt;0,VLOOKUP('Main Sheet'!M29,'VANITY INFO'!AB25:AC1043,2,FALSE),"")</f>
        <v>#N/A</v>
      </c>
      <c r="M33" s="413"/>
      <c r="N33" s="413"/>
      <c r="O33" s="277"/>
      <c r="P33" s="277"/>
      <c r="Q33" s="385"/>
      <c r="R33" s="473"/>
      <c r="S33" s="342"/>
      <c r="T33" s="390" t="str">
        <f>IF('Main Sheet'!AE29&gt;0,VLOOKUP('Main Sheet'!AE29,'VANITY INFO'!AT25:AU1043,2,FALSE),"")</f>
        <v/>
      </c>
      <c r="U33" s="533"/>
      <c r="V33" s="343"/>
      <c r="W33" s="277"/>
      <c r="X33" s="343"/>
    </row>
    <row r="34" spans="1:24" ht="23.25" x14ac:dyDescent="0.35">
      <c r="A34" s="336"/>
      <c r="B34" s="337"/>
      <c r="C34" s="337"/>
      <c r="D34" s="337"/>
      <c r="E34" s="337"/>
      <c r="F34" s="337"/>
      <c r="G34" s="337"/>
      <c r="H34" s="338"/>
      <c r="I34" s="423"/>
      <c r="J34" s="412"/>
      <c r="K34" s="425"/>
      <c r="L34" s="424" t="str">
        <f>IF('Main Sheet'!R31&gt;0,'Main Sheet'!R31,"")</f>
        <v/>
      </c>
      <c r="M34" s="412"/>
      <c r="N34" s="412"/>
      <c r="O34" s="412"/>
      <c r="P34" s="338"/>
      <c r="Q34" s="423"/>
      <c r="R34" s="412"/>
      <c r="S34" s="424"/>
      <c r="T34" s="424"/>
      <c r="U34" s="534"/>
      <c r="V34" s="412"/>
      <c r="W34" s="412"/>
      <c r="X34" s="338"/>
    </row>
    <row r="35" spans="1:24" x14ac:dyDescent="0.25">
      <c r="A35" s="27"/>
      <c r="B35" s="1"/>
      <c r="G35" s="360"/>
      <c r="H35" s="175"/>
      <c r="I35" s="27"/>
      <c r="J35" s="1"/>
      <c r="K35" s="1"/>
      <c r="L35" s="1"/>
      <c r="M35" s="1"/>
      <c r="N35" s="1"/>
      <c r="O35" s="410"/>
      <c r="P35" s="175"/>
      <c r="Q35" s="27"/>
      <c r="R35" s="1"/>
      <c r="W35" s="360"/>
      <c r="X35" s="175"/>
    </row>
    <row r="36" spans="1:24" x14ac:dyDescent="0.25">
      <c r="A36" s="27"/>
      <c r="B36" s="1"/>
      <c r="H36" s="175"/>
      <c r="I36" s="27"/>
      <c r="J36" s="1"/>
      <c r="K36" s="1"/>
      <c r="L36" s="1"/>
      <c r="M36" s="1"/>
      <c r="N36" s="1"/>
      <c r="O36" s="1"/>
      <c r="P36" s="175"/>
      <c r="Q36" s="27"/>
      <c r="R36" s="1"/>
      <c r="X36" s="175"/>
    </row>
    <row r="37" spans="1:24" ht="15.75" x14ac:dyDescent="0.25">
      <c r="A37" s="27"/>
      <c r="B37" s="1"/>
      <c r="D37" s="358" t="s">
        <v>756</v>
      </c>
      <c r="E37" s="359" t="s">
        <v>546</v>
      </c>
      <c r="F37" s="1076">
        <f>'Main Sheet'!C1</f>
        <v>44452</v>
      </c>
      <c r="G37" s="1076"/>
      <c r="H37" s="175"/>
      <c r="I37" s="27"/>
      <c r="J37" s="1"/>
      <c r="K37" s="1"/>
      <c r="L37" s="426" t="s">
        <v>756</v>
      </c>
      <c r="M37" s="420" t="s">
        <v>546</v>
      </c>
      <c r="N37" s="1331">
        <f>+F37</f>
        <v>44452</v>
      </c>
      <c r="O37" s="1331"/>
      <c r="P37" s="175"/>
      <c r="Q37" s="27"/>
      <c r="R37" s="1"/>
      <c r="T37" s="358" t="s">
        <v>756</v>
      </c>
      <c r="U37" s="535" t="s">
        <v>546</v>
      </c>
      <c r="V37" s="1076">
        <f>+F37</f>
        <v>44452</v>
      </c>
      <c r="W37" s="1076"/>
      <c r="X37" s="175"/>
    </row>
    <row r="38" spans="1:24" ht="15.75" x14ac:dyDescent="0.25">
      <c r="A38" s="27"/>
      <c r="B38" s="1"/>
      <c r="D38" s="358"/>
      <c r="E38" s="359" t="s">
        <v>757</v>
      </c>
      <c r="F38" s="1073" t="str">
        <f>IF(H1="","",TEXT(WORKDAY('Main Sheet'!C1, 2),"MMM-DD-YYY"))</f>
        <v>Sep-15-2021</v>
      </c>
      <c r="G38" s="1073"/>
      <c r="H38" s="175"/>
      <c r="I38" s="27"/>
      <c r="J38" s="1"/>
      <c r="K38" s="1"/>
      <c r="L38" s="426"/>
      <c r="M38" s="420" t="s">
        <v>757</v>
      </c>
      <c r="N38" s="1329" t="str">
        <f>+F38</f>
        <v>Sep-15-2021</v>
      </c>
      <c r="O38" s="1329"/>
      <c r="P38" s="175"/>
      <c r="Q38" s="27"/>
      <c r="R38" s="1"/>
      <c r="T38" s="358"/>
      <c r="U38" s="535" t="s">
        <v>757</v>
      </c>
      <c r="V38" s="1073" t="str">
        <f>+F38</f>
        <v>Sep-15-2021</v>
      </c>
      <c r="W38" s="1073"/>
      <c r="X38" s="175"/>
    </row>
    <row r="39" spans="1:24" ht="15.75" x14ac:dyDescent="0.25">
      <c r="A39" s="27"/>
      <c r="B39" s="1"/>
      <c r="D39" s="358"/>
      <c r="E39" s="359"/>
      <c r="F39" s="359"/>
      <c r="G39" s="359"/>
      <c r="H39" s="175"/>
      <c r="I39" s="27"/>
      <c r="J39" s="1"/>
      <c r="K39" s="1"/>
      <c r="L39" s="426"/>
      <c r="M39" s="420"/>
      <c r="N39" s="420"/>
      <c r="O39" s="420"/>
      <c r="P39" s="175"/>
      <c r="Q39" s="27"/>
      <c r="R39" s="1"/>
      <c r="T39" s="358"/>
      <c r="U39" s="535"/>
      <c r="V39" s="359"/>
      <c r="W39" s="359"/>
      <c r="X39" s="175"/>
    </row>
    <row r="40" spans="1:24" ht="15.75" x14ac:dyDescent="0.25">
      <c r="A40" s="27"/>
      <c r="B40" s="1"/>
      <c r="D40" s="358" t="s">
        <v>758</v>
      </c>
      <c r="E40" s="359" t="s">
        <v>546</v>
      </c>
      <c r="F40" s="1073" t="str">
        <f>IF(H1="","",TEXT(WORKDAY('Main Sheet'!C1, 3),"MMM-DD-YYY"))</f>
        <v>Sep-16-2021</v>
      </c>
      <c r="G40" s="1073"/>
      <c r="H40" s="175"/>
      <c r="I40" s="27"/>
      <c r="J40" s="1"/>
      <c r="K40" s="1"/>
      <c r="L40" s="426" t="s">
        <v>758</v>
      </c>
      <c r="M40" s="420" t="s">
        <v>546</v>
      </c>
      <c r="N40" s="1329" t="str">
        <f>+F40</f>
        <v>Sep-16-2021</v>
      </c>
      <c r="O40" s="1329"/>
      <c r="P40" s="175"/>
      <c r="Q40" s="27"/>
      <c r="R40" s="1"/>
      <c r="T40" s="358" t="s">
        <v>758</v>
      </c>
      <c r="U40" s="535" t="s">
        <v>546</v>
      </c>
      <c r="V40" s="1073" t="str">
        <f>+F40</f>
        <v>Sep-16-2021</v>
      </c>
      <c r="W40" s="1073"/>
      <c r="X40" s="175"/>
    </row>
    <row r="41" spans="1:24" ht="15.75" x14ac:dyDescent="0.25">
      <c r="A41" s="27"/>
      <c r="B41" s="1"/>
      <c r="D41" s="358"/>
      <c r="E41" s="359" t="s">
        <v>757</v>
      </c>
      <c r="F41" s="1073" t="str">
        <f>IF(H1="","",TEXT(WORKDAY('Main Sheet'!C1, 4),"MMM-DD-YYY"))</f>
        <v>Sep-17-2021</v>
      </c>
      <c r="G41" s="1073"/>
      <c r="H41" s="175"/>
      <c r="I41" s="27"/>
      <c r="J41" s="1"/>
      <c r="K41" s="1"/>
      <c r="L41" s="426"/>
      <c r="M41" s="420" t="s">
        <v>757</v>
      </c>
      <c r="N41" s="1329" t="str">
        <f>+F41</f>
        <v>Sep-17-2021</v>
      </c>
      <c r="O41" s="1329"/>
      <c r="P41" s="175"/>
      <c r="Q41" s="27"/>
      <c r="R41" s="1"/>
      <c r="T41" s="358"/>
      <c r="U41" s="535" t="s">
        <v>757</v>
      </c>
      <c r="V41" s="1073" t="str">
        <f>+F41</f>
        <v>Sep-17-2021</v>
      </c>
      <c r="W41" s="1073"/>
      <c r="X41" s="175"/>
    </row>
    <row r="42" spans="1:24" ht="15.75" x14ac:dyDescent="0.25">
      <c r="A42" s="27"/>
      <c r="B42" s="1"/>
      <c r="D42" s="358"/>
      <c r="E42" s="359"/>
      <c r="F42" s="359"/>
      <c r="G42" s="359"/>
      <c r="H42" s="175"/>
      <c r="I42" s="27"/>
      <c r="J42" s="1"/>
      <c r="K42" s="1"/>
      <c r="L42" s="426"/>
      <c r="M42" s="420"/>
      <c r="N42" s="420"/>
      <c r="O42" s="420"/>
      <c r="P42" s="175"/>
      <c r="Q42" s="27"/>
      <c r="R42" s="1"/>
      <c r="T42" s="358"/>
      <c r="U42" s="535"/>
      <c r="V42" s="359"/>
      <c r="W42" s="359"/>
      <c r="X42" s="175"/>
    </row>
    <row r="43" spans="1:24" ht="15.75" x14ac:dyDescent="0.25">
      <c r="A43" s="27"/>
      <c r="B43" s="1"/>
      <c r="D43" s="358" t="s">
        <v>759</v>
      </c>
      <c r="E43" s="359" t="s">
        <v>546</v>
      </c>
      <c r="F43" s="1073" t="str">
        <f>IF(H1="","",TEXT(WORKDAY('Main Sheet'!C1, 5),"MMM-DD-YYY"))</f>
        <v>Sep-20-2021</v>
      </c>
      <c r="G43" s="1073"/>
      <c r="H43" s="175"/>
      <c r="I43" s="27"/>
      <c r="J43" s="1"/>
      <c r="K43" s="1"/>
      <c r="L43" s="426" t="s">
        <v>759</v>
      </c>
      <c r="M43" s="420" t="s">
        <v>546</v>
      </c>
      <c r="N43" s="1329" t="str">
        <f>+F43</f>
        <v>Sep-20-2021</v>
      </c>
      <c r="O43" s="1329"/>
      <c r="P43" s="175"/>
      <c r="Q43" s="27"/>
      <c r="R43" s="1"/>
      <c r="T43" s="358" t="s">
        <v>759</v>
      </c>
      <c r="U43" s="535" t="s">
        <v>546</v>
      </c>
      <c r="V43" s="1073" t="str">
        <f>+F43</f>
        <v>Sep-20-2021</v>
      </c>
      <c r="W43" s="1073"/>
      <c r="X43" s="175"/>
    </row>
    <row r="44" spans="1:24" ht="15.75" x14ac:dyDescent="0.25">
      <c r="A44" s="27"/>
      <c r="B44" s="1"/>
      <c r="D44" s="358"/>
      <c r="E44" s="359" t="s">
        <v>757</v>
      </c>
      <c r="F44" s="1073" t="str">
        <f>IF(H1="","",TEXT(WORKDAY('Main Sheet'!C1, 6),"MMM-DD-YYY"))</f>
        <v>Sep-21-2021</v>
      </c>
      <c r="G44" s="1073"/>
      <c r="H44" s="175"/>
      <c r="I44" s="27"/>
      <c r="J44" s="1"/>
      <c r="K44" s="1"/>
      <c r="L44" s="426"/>
      <c r="M44" s="420" t="s">
        <v>757</v>
      </c>
      <c r="N44" s="1329" t="str">
        <f>+F44</f>
        <v>Sep-21-2021</v>
      </c>
      <c r="O44" s="1329"/>
      <c r="P44" s="175"/>
      <c r="Q44" s="27"/>
      <c r="R44" s="1"/>
      <c r="T44" s="358"/>
      <c r="U44" s="535" t="s">
        <v>757</v>
      </c>
      <c r="V44" s="1073" t="str">
        <f>+F44</f>
        <v>Sep-21-2021</v>
      </c>
      <c r="W44" s="1073"/>
      <c r="X44" s="175"/>
    </row>
    <row r="45" spans="1:24" x14ac:dyDescent="0.25">
      <c r="A45" s="27"/>
      <c r="B45" s="1"/>
      <c r="C45" s="1"/>
      <c r="D45" s="1"/>
      <c r="E45" s="1"/>
      <c r="F45" s="1"/>
      <c r="G45" s="1"/>
      <c r="H45" s="175"/>
      <c r="I45" s="27"/>
      <c r="J45" s="1"/>
      <c r="K45" s="1"/>
      <c r="L45" s="1"/>
      <c r="M45" s="1"/>
      <c r="N45" s="1"/>
      <c r="O45" s="1"/>
      <c r="P45" s="175"/>
      <c r="Q45" s="27"/>
      <c r="R45" s="1"/>
      <c r="S45" s="1"/>
      <c r="T45" s="1"/>
      <c r="U45" s="129"/>
      <c r="V45" s="1"/>
      <c r="W45" s="1"/>
      <c r="X45" s="175"/>
    </row>
    <row r="46" spans="1:24" ht="46.5" customHeight="1" x14ac:dyDescent="0.25">
      <c r="A46" s="203"/>
      <c r="B46" s="339"/>
      <c r="C46" s="339"/>
      <c r="D46" s="339"/>
      <c r="E46" s="339"/>
      <c r="F46" s="339"/>
      <c r="G46" s="339"/>
      <c r="H46" s="53"/>
      <c r="I46" s="203"/>
      <c r="J46" s="413"/>
      <c r="K46" s="413"/>
      <c r="L46" s="413"/>
      <c r="M46" s="413"/>
      <c r="N46" s="413"/>
      <c r="O46" s="413"/>
      <c r="P46" s="53"/>
      <c r="Q46" s="203"/>
      <c r="R46" s="413"/>
      <c r="S46" s="413"/>
      <c r="T46" s="413"/>
      <c r="U46" s="536"/>
      <c r="V46" s="413"/>
      <c r="W46" s="413"/>
      <c r="X46" s="53"/>
    </row>
    <row r="47" spans="1:24" ht="21.6" customHeight="1" x14ac:dyDescent="0.35">
      <c r="A47" s="348" t="s">
        <v>653</v>
      </c>
      <c r="B47" s="357" t="str">
        <f>IF('Main Sheet'!A12&gt;0,'Main Sheet'!C12,"")</f>
        <v>5676.2-3</v>
      </c>
      <c r="C47" s="350"/>
      <c r="D47" s="350"/>
      <c r="E47" s="350"/>
      <c r="F47" s="394" t="s">
        <v>548</v>
      </c>
      <c r="G47" s="393" t="str">
        <f>'Main Sheet'!H1</f>
        <v>37-M</v>
      </c>
      <c r="H47" s="351"/>
      <c r="I47" s="348" t="s">
        <v>653</v>
      </c>
      <c r="J47" s="414" t="str">
        <f>+B47</f>
        <v>5676.2-3</v>
      </c>
      <c r="K47" s="350"/>
      <c r="L47" s="350"/>
      <c r="M47" s="350"/>
      <c r="N47" s="421" t="s">
        <v>548</v>
      </c>
      <c r="O47" s="414" t="str">
        <f>+G47</f>
        <v>37-M</v>
      </c>
      <c r="P47" s="366">
        <v>2</v>
      </c>
      <c r="Q47" s="348" t="s">
        <v>653</v>
      </c>
      <c r="R47" s="476" t="str">
        <f>IF('Main Sheet'!A12&gt;0,'Main Sheet'!C12,"")</f>
        <v>5676.2-3</v>
      </c>
      <c r="S47" s="350"/>
      <c r="T47" s="350"/>
      <c r="U47" s="537">
        <f>IF(R48="MAPLE",1,3)</f>
        <v>3</v>
      </c>
      <c r="V47" s="394" t="s">
        <v>548</v>
      </c>
      <c r="W47" s="393" t="str">
        <f>+G47</f>
        <v>37-M</v>
      </c>
      <c r="X47" s="366">
        <v>2</v>
      </c>
    </row>
    <row r="48" spans="1:24" ht="21.6" customHeight="1" x14ac:dyDescent="0.3">
      <c r="A48" s="352" t="s">
        <v>654</v>
      </c>
      <c r="B48" s="357" t="str">
        <f>IF('Main Sheet'!A12&gt;0,'Main Sheet'!H12,"")</f>
        <v>MDF</v>
      </c>
      <c r="C48" s="350"/>
      <c r="D48" s="350"/>
      <c r="E48" s="350"/>
      <c r="F48" s="350"/>
      <c r="G48" s="350"/>
      <c r="H48" s="351"/>
      <c r="I48" s="352" t="s">
        <v>654</v>
      </c>
      <c r="J48" s="422" t="str">
        <f>+B48</f>
        <v>MDF</v>
      </c>
      <c r="K48" s="350"/>
      <c r="L48" s="350"/>
      <c r="M48" s="350"/>
      <c r="N48" s="350"/>
      <c r="O48" s="350"/>
      <c r="P48" s="351"/>
      <c r="Q48" s="352" t="s">
        <v>654</v>
      </c>
      <c r="R48" s="476" t="str">
        <f>+B48</f>
        <v>MDF</v>
      </c>
      <c r="S48" s="350"/>
      <c r="T48" s="350"/>
      <c r="U48" s="537" t="s">
        <v>1191</v>
      </c>
      <c r="V48" s="350"/>
      <c r="W48" s="350"/>
      <c r="X48" s="351"/>
    </row>
    <row r="49" spans="1:24" ht="21.6" customHeight="1" x14ac:dyDescent="0.3">
      <c r="A49" s="353" t="s">
        <v>655</v>
      </c>
      <c r="B49" s="354" t="str">
        <f>IF('Main Sheet'!A12&gt;0,'Main Sheet'!G12,"")</f>
        <v xml:space="preserve">VISTA FLAT </v>
      </c>
      <c r="C49" s="355"/>
      <c r="D49" s="355"/>
      <c r="E49" s="355"/>
      <c r="F49" s="355"/>
      <c r="G49" s="355"/>
      <c r="H49" s="356"/>
      <c r="I49" s="353" t="s">
        <v>871</v>
      </c>
      <c r="J49" s="422" t="str">
        <f>+B49</f>
        <v xml:space="preserve">VISTA FLAT </v>
      </c>
      <c r="K49" s="350"/>
      <c r="L49" s="350"/>
      <c r="M49" s="350"/>
      <c r="N49" s="350"/>
      <c r="O49" s="350"/>
      <c r="P49" s="351"/>
      <c r="Q49" s="353" t="s">
        <v>655</v>
      </c>
      <c r="R49" s="354" t="str">
        <f>+B49</f>
        <v xml:space="preserve">VISTA FLAT </v>
      </c>
      <c r="S49" s="355"/>
      <c r="T49" s="355"/>
      <c r="U49" s="703" t="s">
        <v>115</v>
      </c>
      <c r="V49" s="355"/>
      <c r="W49" s="355"/>
      <c r="X49" s="356"/>
    </row>
    <row r="50" spans="1:24" ht="21.6" customHeight="1" x14ac:dyDescent="0.3">
      <c r="A50" s="352" t="s">
        <v>656</v>
      </c>
      <c r="B50" s="357" t="str">
        <f>IF('Main Sheet'!A12&gt;0,'Main Sheet'!I12,"")</f>
        <v>AHM  10 MATTE</v>
      </c>
      <c r="C50" s="350"/>
      <c r="D50" s="350"/>
      <c r="E50" s="350"/>
      <c r="F50" s="350" t="str">
        <f>'Main Sheet'!F12</f>
        <v>60X21X33 1/2 4DR3DW+2BDW</v>
      </c>
      <c r="G50" s="350"/>
      <c r="H50" s="351"/>
      <c r="I50" s="352" t="s">
        <v>656</v>
      </c>
      <c r="J50" s="422" t="str">
        <f>+B50</f>
        <v>AHM  10 MATTE</v>
      </c>
      <c r="K50" s="350"/>
      <c r="L50" s="350"/>
      <c r="M50" s="350"/>
      <c r="N50" s="350"/>
      <c r="O50" s="342"/>
      <c r="P50" s="351"/>
      <c r="Q50" s="352" t="s">
        <v>656</v>
      </c>
      <c r="R50" s="476" t="str">
        <f>+B50</f>
        <v>AHM  10 MATTE</v>
      </c>
      <c r="S50" s="350"/>
      <c r="T50" s="350"/>
      <c r="U50" s="531"/>
      <c r="V50" s="350" t="str">
        <f>+F50</f>
        <v>60X21X33 1/2 4DR3DW+2BDW</v>
      </c>
      <c r="W50" s="350"/>
      <c r="X50" s="351"/>
    </row>
    <row r="51" spans="1:24" ht="21.6" customHeight="1" x14ac:dyDescent="0.3">
      <c r="A51" s="352" t="s">
        <v>657</v>
      </c>
      <c r="B51" s="1074" t="str">
        <f>IF('Main Sheet'!A12&gt;0,'Main Sheet'!A12,"")</f>
        <v xml:space="preserve">VATERO INC </v>
      </c>
      <c r="C51" s="1074"/>
      <c r="D51" s="1074"/>
      <c r="E51" s="1074"/>
      <c r="F51" s="1074"/>
      <c r="G51" s="1074"/>
      <c r="H51" s="1075"/>
      <c r="I51" s="352" t="s">
        <v>657</v>
      </c>
      <c r="J51" s="1330" t="str">
        <f>+B51</f>
        <v xml:space="preserve">VATERO INC </v>
      </c>
      <c r="K51" s="1074"/>
      <c r="L51" s="1074"/>
      <c r="M51" s="1074"/>
      <c r="N51" s="1074"/>
      <c r="O51" s="1074"/>
      <c r="P51" s="1075"/>
      <c r="Q51" s="352" t="s">
        <v>657</v>
      </c>
      <c r="R51" s="1074" t="str">
        <f>+B51</f>
        <v xml:space="preserve">VATERO INC </v>
      </c>
      <c r="S51" s="1074"/>
      <c r="T51" s="1074"/>
      <c r="U51" s="1074"/>
      <c r="V51" s="1074"/>
      <c r="W51" s="1074"/>
      <c r="X51" s="1075"/>
    </row>
    <row r="52" spans="1:24" ht="21.6" customHeight="1" x14ac:dyDescent="0.35">
      <c r="A52" s="341"/>
      <c r="B52" s="342"/>
      <c r="C52" s="344"/>
      <c r="D52" s="1326" t="str">
        <f>IF('Main Sheet'!E12&gt;0,VLOOKUP('Main Sheet'!E12,'VANITY INFO'!A1:C2044,2,FALSE),"")</f>
        <v xml:space="preserve">60" CLASSIC- 4 DR 3 DW                         2 BOTTOM DW </v>
      </c>
      <c r="E52" s="1327"/>
      <c r="F52" s="1327"/>
      <c r="G52" s="1327"/>
      <c r="H52" s="1328"/>
      <c r="I52" s="341"/>
      <c r="J52" s="342"/>
      <c r="K52" s="344"/>
      <c r="L52" s="1332"/>
      <c r="M52" s="1332"/>
      <c r="N52" s="1332"/>
      <c r="O52" s="1332"/>
      <c r="P52" s="1332"/>
      <c r="Q52" s="341"/>
      <c r="R52" s="342"/>
      <c r="S52" s="344" t="str">
        <f>IF('Main Sheet'!AL48&gt;0,'Main Sheet'!#REF!,"")</f>
        <v/>
      </c>
      <c r="T52" s="1077" t="str">
        <f>+D52</f>
        <v xml:space="preserve">60" CLASSIC- 4 DR 3 DW                         2 BOTTOM DW </v>
      </c>
      <c r="U52" s="1078"/>
      <c r="V52" s="1078"/>
      <c r="W52" s="1078"/>
      <c r="X52" s="1079"/>
    </row>
    <row r="53" spans="1:24" ht="21.6" customHeight="1" x14ac:dyDescent="0.25">
      <c r="A53" s="27"/>
      <c r="B53" s="335"/>
      <c r="C53" s="1"/>
      <c r="D53" s="1"/>
      <c r="E53" s="1"/>
      <c r="F53" s="343"/>
      <c r="G53" s="47"/>
      <c r="H53" s="175"/>
      <c r="I53" s="419" t="s">
        <v>905</v>
      </c>
      <c r="J53" s="411"/>
      <c r="K53" s="1338" t="str">
        <f>IF('Main Sheet'!J12&gt;0,VLOOKUP('Main Sheet'!J14,'VANITY INFO'!$R$1:$S$4,2,0),"")</f>
        <v/>
      </c>
      <c r="L53" s="1338"/>
      <c r="M53" s="1338"/>
      <c r="N53" s="343" t="str">
        <f>IF('Main Sheet'!J12&gt;0,'Main Sheet'!J12,"")</f>
        <v/>
      </c>
      <c r="O53" s="416"/>
      <c r="P53" s="416"/>
      <c r="Q53" s="27"/>
      <c r="R53" s="1316" t="str">
        <f>IF(U47=1,"MAPLE OUT HARDROCK IN SIDE ",U48)</f>
        <v>HARDROCK 1 SIDE PAINT</v>
      </c>
      <c r="S53" s="1316"/>
      <c r="T53" s="1316"/>
      <c r="U53" s="1316"/>
      <c r="V53" s="1316"/>
      <c r="W53" s="1316"/>
      <c r="X53" s="1316"/>
    </row>
    <row r="54" spans="1:24" ht="23.25" x14ac:dyDescent="0.35">
      <c r="A54" s="277"/>
      <c r="B54" s="344" t="str">
        <f>IF('Main Sheet'!M14&gt;0,'Main Sheet'!M14,"")</f>
        <v/>
      </c>
      <c r="C54" s="1087" t="str">
        <f>IF('Main Sheet'!M12&gt;0,'Main Sheet'!M12,"")</f>
        <v/>
      </c>
      <c r="D54" s="1088"/>
      <c r="E54" s="1089" t="str">
        <f>IF('Main Sheet'!M12&gt;0,'Main Sheet'!M3,"")</f>
        <v/>
      </c>
      <c r="F54" s="1090"/>
      <c r="G54" s="277"/>
      <c r="H54" s="343"/>
      <c r="I54" s="363"/>
      <c r="J54" s="389"/>
      <c r="K54" s="1083"/>
      <c r="L54" s="1084"/>
      <c r="M54" s="1085"/>
      <c r="N54" s="1086"/>
      <c r="O54" s="415"/>
      <c r="P54" s="416"/>
      <c r="Q54" s="478" t="s">
        <v>962</v>
      </c>
      <c r="R54" s="1321" t="str">
        <f>IF('Main Sheet'!A52&gt;0,'Main Sheet'!K52,"")</f>
        <v>(2)</v>
      </c>
      <c r="S54" s="1322"/>
      <c r="T54" s="1322"/>
      <c r="U54" s="532"/>
      <c r="V54" s="480"/>
      <c r="W54" s="479"/>
      <c r="X54" s="481"/>
    </row>
    <row r="55" spans="1:24" ht="270.60000000000002" customHeight="1" x14ac:dyDescent="0.25">
      <c r="A55" s="340"/>
      <c r="B55" s="1323" t="str">
        <f>IF('Main Sheet'!E12&gt;0,VLOOKUP('Main Sheet'!E12,'VANITY INFO'!C1:D2044,2,FALSE),"")</f>
        <v xml:space="preserve">[4]-- 11 7/8 X 17 9/16 --DOOR               [2]-- 23 7/8 X 8 3/4 -- DRAWER                  [3]-- 11 7/8 X 8 3/4-- DRAWER                  [1]-- 59 7/8 X 4-- CLASSIC KICK                          [1] --59 7/8 X 2 3/4 -- MOULDING </v>
      </c>
      <c r="C55" s="1324"/>
      <c r="D55" s="1324"/>
      <c r="E55" s="1324"/>
      <c r="F55" s="1325"/>
      <c r="G55" s="345"/>
      <c r="H55" s="175"/>
      <c r="I55" s="1333"/>
      <c r="J55" s="1334"/>
      <c r="K55" s="1334"/>
      <c r="L55" s="1334"/>
      <c r="M55" s="1334"/>
      <c r="N55" s="1334"/>
      <c r="O55" s="1334"/>
      <c r="P55" s="1335"/>
      <c r="Q55" s="1319" t="e">
        <f>IF('Main Sheet'!F12&gt;0,VLOOKUP('Main Sheet'!F12,'VANITY INFO'!C1:AC2090,2,FALSE),"")</f>
        <v>#N/A</v>
      </c>
      <c r="R55" s="1320"/>
      <c r="S55" s="1320"/>
      <c r="T55" s="1320"/>
      <c r="U55" s="1320"/>
      <c r="V55" s="1320"/>
      <c r="W55" s="1317" t="str">
        <f>IF(U47=1,"  HARDROCK ",U49)</f>
        <v xml:space="preserve">HARDROCK </v>
      </c>
      <c r="X55" s="1318"/>
    </row>
    <row r="56" spans="1:24" ht="23.25" x14ac:dyDescent="0.35">
      <c r="A56" s="346" t="str">
        <f>IF('Main Sheet'!J12&gt;0,'Main Sheet'!J3,"")</f>
        <v/>
      </c>
      <c r="B56" s="342"/>
      <c r="C56" s="369" t="str">
        <f>IF('Main Sheet'!J12&gt;0,'Main Sheet'!J12,"")</f>
        <v/>
      </c>
      <c r="D56" s="369" t="str">
        <f>IF('Main Sheet'!J14&gt;0,'Main Sheet'!J14,"")</f>
        <v/>
      </c>
      <c r="E56" s="342"/>
      <c r="F56" s="342"/>
      <c r="G56" s="277"/>
      <c r="H56" s="343"/>
      <c r="I56" s="385"/>
      <c r="J56" s="413"/>
      <c r="L56" t="str">
        <f>IF('Main Sheet'!M52&gt;0,VLOOKUP('Main Sheet'!M52,'VANITY INFO'!AB50:AC1066,2,FALSE),"")</f>
        <v/>
      </c>
      <c r="M56" s="413"/>
      <c r="N56" s="413"/>
      <c r="O56" s="277"/>
      <c r="P56" s="277"/>
      <c r="Q56" s="385"/>
      <c r="R56" s="473"/>
      <c r="S56" s="342"/>
      <c r="T56" s="390" t="str">
        <f>IF('Main Sheet'!AE52&gt;0,VLOOKUP('Main Sheet'!AE52,'VANITY INFO'!AT50:AU1066,2,FALSE),"")</f>
        <v/>
      </c>
      <c r="U56" s="533"/>
      <c r="V56" s="343"/>
      <c r="W56" s="277"/>
      <c r="X56" s="343"/>
    </row>
    <row r="57" spans="1:24" ht="23.25" x14ac:dyDescent="0.35">
      <c r="A57" s="336"/>
      <c r="B57" s="337"/>
      <c r="C57" s="337"/>
      <c r="D57" s="337"/>
      <c r="E57" s="337"/>
      <c r="F57" s="337"/>
      <c r="G57" s="337"/>
      <c r="H57" s="338"/>
      <c r="I57" s="423"/>
      <c r="J57" s="412"/>
      <c r="K57" s="425"/>
      <c r="L57" s="424" t="str">
        <f>IF('Main Sheet'!R54&gt;0,'Main Sheet'!R54,"")</f>
        <v/>
      </c>
      <c r="M57" s="412"/>
      <c r="N57" s="412"/>
      <c r="O57" s="412"/>
      <c r="P57" s="338"/>
      <c r="Q57" s="423"/>
      <c r="R57" s="412"/>
      <c r="S57" s="424"/>
      <c r="T57" s="424"/>
      <c r="U57" s="534"/>
      <c r="V57" s="412"/>
      <c r="W57" s="412"/>
      <c r="X57" s="338"/>
    </row>
    <row r="58" spans="1:24" x14ac:dyDescent="0.25">
      <c r="A58" s="27"/>
      <c r="B58" s="1"/>
      <c r="G58" s="360"/>
      <c r="H58" s="175"/>
      <c r="I58" s="27"/>
      <c r="J58" s="1"/>
      <c r="K58" s="1"/>
      <c r="L58" s="1"/>
      <c r="M58" s="1"/>
      <c r="N58" s="1"/>
      <c r="O58" s="410"/>
      <c r="P58" s="175"/>
      <c r="Q58" s="27"/>
      <c r="R58" s="1"/>
      <c r="W58" s="360"/>
      <c r="X58" s="175"/>
    </row>
    <row r="59" spans="1:24" x14ac:dyDescent="0.25">
      <c r="A59" s="27"/>
      <c r="B59" s="1"/>
      <c r="H59" s="175"/>
      <c r="I59" s="27"/>
      <c r="J59" s="1"/>
      <c r="K59" s="1"/>
      <c r="L59" s="1"/>
      <c r="M59" s="1"/>
      <c r="N59" s="1"/>
      <c r="O59" s="1"/>
      <c r="P59" s="175"/>
      <c r="Q59" s="27"/>
      <c r="R59" s="1"/>
      <c r="T59" s="372"/>
      <c r="X59" s="175"/>
    </row>
    <row r="60" spans="1:24" ht="15.75" x14ac:dyDescent="0.25">
      <c r="A60" s="27"/>
      <c r="B60" s="1"/>
      <c r="D60" s="358" t="s">
        <v>756</v>
      </c>
      <c r="E60" s="359" t="s">
        <v>546</v>
      </c>
      <c r="F60" s="1076">
        <f>'Main Sheet'!C1</f>
        <v>44452</v>
      </c>
      <c r="G60" s="1076"/>
      <c r="H60" s="175"/>
      <c r="I60" s="27"/>
      <c r="J60" s="1"/>
      <c r="K60" s="1"/>
      <c r="L60" s="426" t="s">
        <v>756</v>
      </c>
      <c r="M60" s="420" t="s">
        <v>546</v>
      </c>
      <c r="N60" s="1331">
        <f>+F60</f>
        <v>44452</v>
      </c>
      <c r="O60" s="1331"/>
      <c r="P60" s="175"/>
      <c r="Q60" s="27"/>
      <c r="R60" s="1"/>
      <c r="T60" s="521" t="s">
        <v>756</v>
      </c>
      <c r="U60" s="535" t="s">
        <v>546</v>
      </c>
      <c r="V60" s="1076">
        <f>+F60</f>
        <v>44452</v>
      </c>
      <c r="W60" s="1076"/>
      <c r="X60" s="175"/>
    </row>
    <row r="61" spans="1:24" ht="15.75" x14ac:dyDescent="0.25">
      <c r="A61" s="27"/>
      <c r="B61" s="1"/>
      <c r="D61" s="358"/>
      <c r="E61" s="359" t="s">
        <v>757</v>
      </c>
      <c r="F61" s="1073" t="str">
        <f>IF(H1="","",TEXT(WORKDAY('Main Sheet'!C1, 2),"MMM-DD-YYY"))</f>
        <v>Sep-15-2021</v>
      </c>
      <c r="G61" s="1073"/>
      <c r="H61" s="175"/>
      <c r="I61" s="27"/>
      <c r="J61" s="1"/>
      <c r="K61" s="1"/>
      <c r="L61" s="426"/>
      <c r="M61" s="420" t="s">
        <v>757</v>
      </c>
      <c r="N61" s="1329" t="str">
        <f>+F61</f>
        <v>Sep-15-2021</v>
      </c>
      <c r="O61" s="1329"/>
      <c r="P61" s="175"/>
      <c r="Q61" s="27"/>
      <c r="R61" s="1"/>
      <c r="T61" s="521"/>
      <c r="U61" s="535" t="s">
        <v>757</v>
      </c>
      <c r="V61" s="1073" t="str">
        <f>+F61</f>
        <v>Sep-15-2021</v>
      </c>
      <c r="W61" s="1073"/>
      <c r="X61" s="175"/>
    </row>
    <row r="62" spans="1:24" ht="15.75" x14ac:dyDescent="0.25">
      <c r="A62" s="27"/>
      <c r="B62" s="1"/>
      <c r="D62" s="358"/>
      <c r="E62" s="359"/>
      <c r="F62" s="359"/>
      <c r="G62" s="359"/>
      <c r="H62" s="175"/>
      <c r="I62" s="27"/>
      <c r="J62" s="1"/>
      <c r="K62" s="1"/>
      <c r="L62" s="426"/>
      <c r="M62" s="420"/>
      <c r="N62" s="420"/>
      <c r="O62" s="420"/>
      <c r="P62" s="175"/>
      <c r="Q62" s="27"/>
      <c r="R62" s="1"/>
      <c r="T62" s="521"/>
      <c r="U62" s="535"/>
      <c r="V62" s="359"/>
      <c r="W62" s="359"/>
      <c r="X62" s="175"/>
    </row>
    <row r="63" spans="1:24" ht="15.75" x14ac:dyDescent="0.25">
      <c r="A63" s="27"/>
      <c r="B63" s="1"/>
      <c r="D63" s="358" t="s">
        <v>758</v>
      </c>
      <c r="E63" s="359" t="s">
        <v>546</v>
      </c>
      <c r="F63" s="1073" t="str">
        <f>IF(H1="","",TEXT(WORKDAY('Main Sheet'!C1, 3),"MMM-DD-YYY"))</f>
        <v>Sep-16-2021</v>
      </c>
      <c r="G63" s="1073"/>
      <c r="H63" s="175"/>
      <c r="I63" s="27"/>
      <c r="J63" s="1"/>
      <c r="K63" s="1"/>
      <c r="L63" s="426" t="s">
        <v>758</v>
      </c>
      <c r="M63" s="420" t="s">
        <v>546</v>
      </c>
      <c r="N63" s="1329" t="str">
        <f>+F63</f>
        <v>Sep-16-2021</v>
      </c>
      <c r="O63" s="1329"/>
      <c r="P63" s="175"/>
      <c r="Q63" s="27"/>
      <c r="R63" s="1"/>
      <c r="T63" s="521" t="s">
        <v>758</v>
      </c>
      <c r="U63" s="535" t="s">
        <v>546</v>
      </c>
      <c r="V63" s="1073" t="str">
        <f>+F63</f>
        <v>Sep-16-2021</v>
      </c>
      <c r="W63" s="1073"/>
      <c r="X63" s="175"/>
    </row>
    <row r="64" spans="1:24" ht="15.75" x14ac:dyDescent="0.25">
      <c r="A64" s="27"/>
      <c r="B64" s="1"/>
      <c r="D64" s="358"/>
      <c r="E64" s="359" t="s">
        <v>757</v>
      </c>
      <c r="F64" s="1073" t="str">
        <f>IF(H1="","",TEXT(WORKDAY('Main Sheet'!C1, 4),"MMM-DD-YYY"))</f>
        <v>Sep-17-2021</v>
      </c>
      <c r="G64" s="1073"/>
      <c r="H64" s="175"/>
      <c r="I64" s="27"/>
      <c r="J64" s="1"/>
      <c r="K64" s="1"/>
      <c r="L64" s="426"/>
      <c r="M64" s="420" t="s">
        <v>757</v>
      </c>
      <c r="N64" s="1329" t="str">
        <f>+F64</f>
        <v>Sep-17-2021</v>
      </c>
      <c r="O64" s="1329"/>
      <c r="P64" s="175"/>
      <c r="Q64" s="27"/>
      <c r="R64" s="1"/>
      <c r="T64" s="521"/>
      <c r="U64" s="535" t="s">
        <v>757</v>
      </c>
      <c r="V64" s="1073" t="str">
        <f>+F64</f>
        <v>Sep-17-2021</v>
      </c>
      <c r="W64" s="1073"/>
      <c r="X64" s="175"/>
    </row>
    <row r="65" spans="1:24" ht="15.75" x14ac:dyDescent="0.25">
      <c r="A65" s="27"/>
      <c r="B65" s="1"/>
      <c r="D65" s="358"/>
      <c r="E65" s="359"/>
      <c r="F65" s="359"/>
      <c r="G65" s="359"/>
      <c r="H65" s="175"/>
      <c r="I65" s="27"/>
      <c r="J65" s="1"/>
      <c r="K65" s="1"/>
      <c r="L65" s="426"/>
      <c r="M65" s="420"/>
      <c r="N65" s="420"/>
      <c r="O65" s="420"/>
      <c r="P65" s="175"/>
      <c r="Q65" s="27"/>
      <c r="R65" s="1"/>
      <c r="T65" s="521"/>
      <c r="U65" s="535"/>
      <c r="V65" s="359"/>
      <c r="W65" s="359"/>
      <c r="X65" s="175"/>
    </row>
    <row r="66" spans="1:24" ht="15.75" x14ac:dyDescent="0.25">
      <c r="A66" s="27"/>
      <c r="B66" s="1"/>
      <c r="D66" s="358" t="s">
        <v>759</v>
      </c>
      <c r="E66" s="359" t="s">
        <v>546</v>
      </c>
      <c r="F66" s="1073" t="str">
        <f>IF(H1="","",TEXT(WORKDAY('Main Sheet'!C1, 5),"MMM-DD-YYY"))</f>
        <v>Sep-20-2021</v>
      </c>
      <c r="G66" s="1073"/>
      <c r="H66" s="175"/>
      <c r="I66" s="27"/>
      <c r="J66" s="1"/>
      <c r="K66" s="1"/>
      <c r="L66" s="426" t="s">
        <v>759</v>
      </c>
      <c r="M66" s="420" t="s">
        <v>546</v>
      </c>
      <c r="N66" s="1329" t="str">
        <f>+F66</f>
        <v>Sep-20-2021</v>
      </c>
      <c r="O66" s="1329"/>
      <c r="P66" s="175"/>
      <c r="Q66" s="27"/>
      <c r="R66" s="1"/>
      <c r="T66" s="521" t="s">
        <v>759</v>
      </c>
      <c r="U66" s="535" t="s">
        <v>546</v>
      </c>
      <c r="V66" s="1073" t="str">
        <f>+F66</f>
        <v>Sep-20-2021</v>
      </c>
      <c r="W66" s="1073"/>
      <c r="X66" s="175"/>
    </row>
    <row r="67" spans="1:24" ht="15.75" x14ac:dyDescent="0.25">
      <c r="A67" s="27"/>
      <c r="B67" s="1"/>
      <c r="D67" s="358"/>
      <c r="E67" s="359" t="s">
        <v>757</v>
      </c>
      <c r="F67" s="1073" t="str">
        <f>IF(H1="","",TEXT(WORKDAY('Main Sheet'!C1, 6),"MMM-DD-YYY"))</f>
        <v>Sep-21-2021</v>
      </c>
      <c r="G67" s="1073"/>
      <c r="H67" s="175"/>
      <c r="I67" s="27"/>
      <c r="J67" s="1"/>
      <c r="K67" s="1"/>
      <c r="L67" s="426"/>
      <c r="M67" s="420" t="s">
        <v>757</v>
      </c>
      <c r="N67" s="1329" t="str">
        <f>+F67</f>
        <v>Sep-21-2021</v>
      </c>
      <c r="O67" s="1329"/>
      <c r="P67" s="175"/>
      <c r="Q67" s="27"/>
      <c r="R67" s="1"/>
      <c r="T67" s="358"/>
      <c r="U67" s="535" t="s">
        <v>757</v>
      </c>
      <c r="V67" s="1073" t="str">
        <f>+F67</f>
        <v>Sep-21-2021</v>
      </c>
      <c r="W67" s="1073"/>
      <c r="X67" s="175"/>
    </row>
    <row r="68" spans="1:24" x14ac:dyDescent="0.25">
      <c r="A68" s="27"/>
      <c r="B68" s="1"/>
      <c r="C68" s="1"/>
      <c r="D68" s="1"/>
      <c r="E68" s="1"/>
      <c r="F68" s="1"/>
      <c r="G68" s="1"/>
      <c r="H68" s="175"/>
      <c r="I68" s="27"/>
      <c r="J68" s="1"/>
      <c r="K68" s="1"/>
      <c r="L68" s="1"/>
      <c r="M68" s="1"/>
      <c r="N68" s="1"/>
      <c r="O68" s="1"/>
      <c r="P68" s="175"/>
      <c r="Q68" s="27"/>
      <c r="R68" s="1"/>
      <c r="S68" s="1"/>
      <c r="T68" s="1"/>
      <c r="U68" s="129"/>
      <c r="V68" s="1"/>
      <c r="W68" s="1"/>
      <c r="X68" s="175"/>
    </row>
    <row r="69" spans="1:24" ht="42" customHeight="1" x14ac:dyDescent="0.25">
      <c r="A69" s="203"/>
      <c r="B69" s="339"/>
      <c r="C69" s="339"/>
      <c r="D69" s="339"/>
      <c r="E69" s="339"/>
      <c r="F69" s="339"/>
      <c r="G69" s="339"/>
      <c r="H69" s="53"/>
      <c r="I69" s="203"/>
      <c r="J69" s="413"/>
      <c r="K69" s="413"/>
      <c r="L69" s="413"/>
      <c r="M69" s="413"/>
      <c r="N69" s="413"/>
      <c r="O69" s="413"/>
      <c r="P69" s="53"/>
      <c r="Q69" s="203"/>
      <c r="R69" s="413"/>
      <c r="S69" s="413"/>
      <c r="T69" s="413"/>
      <c r="U69" s="536"/>
      <c r="V69" s="413"/>
      <c r="W69" s="413"/>
      <c r="X69" s="53"/>
    </row>
    <row r="70" spans="1:24" ht="21.6" customHeight="1" x14ac:dyDescent="0.35">
      <c r="A70" s="348" t="s">
        <v>653</v>
      </c>
      <c r="B70" s="357" t="str">
        <f>IF('Main Sheet'!A15&gt;0,'Main Sheet'!C15,"")</f>
        <v>5676.3-3</v>
      </c>
      <c r="C70" s="350"/>
      <c r="D70" s="350"/>
      <c r="E70" s="350"/>
      <c r="F70" s="394" t="s">
        <v>548</v>
      </c>
      <c r="G70" s="393" t="str">
        <f>'Main Sheet'!H1</f>
        <v>37-M</v>
      </c>
      <c r="H70" s="351"/>
      <c r="I70" s="348" t="s">
        <v>653</v>
      </c>
      <c r="J70" s="414" t="str">
        <f>+B70</f>
        <v>5676.3-3</v>
      </c>
      <c r="K70" s="350"/>
      <c r="L70" s="350"/>
      <c r="M70" s="350"/>
      <c r="N70" s="421" t="s">
        <v>548</v>
      </c>
      <c r="O70" s="414" t="str">
        <f>+G70</f>
        <v>37-M</v>
      </c>
      <c r="P70" s="366">
        <v>2</v>
      </c>
      <c r="Q70" s="348" t="s">
        <v>653</v>
      </c>
      <c r="R70" s="476" t="str">
        <f>IF('Main Sheet'!A15&gt;0,'Main Sheet'!C15,"")</f>
        <v>5676.3-3</v>
      </c>
      <c r="S70" s="350"/>
      <c r="T70" s="350"/>
      <c r="U70" s="537">
        <f>IF(R71="MAPLE",1,3)</f>
        <v>3</v>
      </c>
      <c r="V70" s="394" t="s">
        <v>548</v>
      </c>
      <c r="W70" s="393" t="str">
        <f>+G70</f>
        <v>37-M</v>
      </c>
      <c r="X70" s="366">
        <v>2</v>
      </c>
    </row>
    <row r="71" spans="1:24" ht="21.6" customHeight="1" x14ac:dyDescent="0.3">
      <c r="A71" s="352" t="s">
        <v>654</v>
      </c>
      <c r="B71" s="357" t="str">
        <f>IF('Main Sheet'!A15&gt;0,'Main Sheet'!H15,"")</f>
        <v>MDF</v>
      </c>
      <c r="C71" s="350"/>
      <c r="D71" s="350"/>
      <c r="E71" s="350"/>
      <c r="F71" s="350"/>
      <c r="G71" s="350"/>
      <c r="H71" s="351"/>
      <c r="I71" s="352" t="s">
        <v>654</v>
      </c>
      <c r="J71" s="422" t="str">
        <f>+B71</f>
        <v>MDF</v>
      </c>
      <c r="K71" s="350"/>
      <c r="L71" s="350"/>
      <c r="M71" s="350"/>
      <c r="N71" s="350"/>
      <c r="O71" s="350"/>
      <c r="P71" s="351"/>
      <c r="Q71" s="352" t="s">
        <v>654</v>
      </c>
      <c r="R71" s="476" t="str">
        <f>+B71</f>
        <v>MDF</v>
      </c>
      <c r="S71" s="350"/>
      <c r="T71" s="350"/>
      <c r="U71" s="537" t="s">
        <v>1191</v>
      </c>
      <c r="V71" s="350"/>
      <c r="W71" s="350"/>
      <c r="X71" s="351"/>
    </row>
    <row r="72" spans="1:24" ht="21.6" customHeight="1" x14ac:dyDescent="0.3">
      <c r="A72" s="353" t="s">
        <v>655</v>
      </c>
      <c r="B72" s="354" t="str">
        <f>IF('Main Sheet'!A15&gt;0,'Main Sheet'!G15,"")</f>
        <v xml:space="preserve">VISTA FLAT </v>
      </c>
      <c r="C72" s="355"/>
      <c r="D72" s="355"/>
      <c r="E72" s="355"/>
      <c r="F72" s="355"/>
      <c r="G72" s="355"/>
      <c r="H72" s="356"/>
      <c r="I72" s="353" t="s">
        <v>871</v>
      </c>
      <c r="J72" s="422" t="str">
        <f>+B72</f>
        <v xml:space="preserve">VISTA FLAT </v>
      </c>
      <c r="K72" s="350"/>
      <c r="L72" s="350"/>
      <c r="M72" s="350"/>
      <c r="N72" s="350"/>
      <c r="O72" s="350"/>
      <c r="P72" s="351"/>
      <c r="Q72" s="353" t="s">
        <v>655</v>
      </c>
      <c r="R72" s="354" t="str">
        <f>+B72</f>
        <v xml:space="preserve">VISTA FLAT </v>
      </c>
      <c r="S72" s="355"/>
      <c r="T72" s="355"/>
      <c r="U72" s="703" t="s">
        <v>1193</v>
      </c>
      <c r="V72" s="355"/>
      <c r="W72" s="355"/>
      <c r="X72" s="356"/>
    </row>
    <row r="73" spans="1:24" ht="21.6" customHeight="1" x14ac:dyDescent="0.3">
      <c r="A73" s="352" t="s">
        <v>656</v>
      </c>
      <c r="B73" s="357" t="str">
        <f>IF('Main Sheet'!A15&gt;0,'Main Sheet'!I15,"")</f>
        <v>AHM 10 MATTE`</v>
      </c>
      <c r="C73" s="350"/>
      <c r="D73" s="350"/>
      <c r="E73" s="350"/>
      <c r="F73" s="350" t="str">
        <f>'Main Sheet'!F15</f>
        <v>CF15X21X77 3/4</v>
      </c>
      <c r="G73" s="350"/>
      <c r="H73" s="351"/>
      <c r="I73" s="352" t="s">
        <v>656</v>
      </c>
      <c r="J73" s="422" t="str">
        <f>+B73</f>
        <v>AHM 10 MATTE`</v>
      </c>
      <c r="K73" s="350"/>
      <c r="L73" s="350"/>
      <c r="M73" s="350"/>
      <c r="N73" s="350"/>
      <c r="O73" s="342"/>
      <c r="P73" s="351"/>
      <c r="Q73" s="352" t="s">
        <v>656</v>
      </c>
      <c r="R73" s="476" t="str">
        <f>+B73</f>
        <v>AHM 10 MATTE`</v>
      </c>
      <c r="S73" s="350"/>
      <c r="T73" s="350"/>
      <c r="U73" s="531"/>
      <c r="V73" s="350" t="str">
        <f>+F73</f>
        <v>CF15X21X77 3/4</v>
      </c>
      <c r="W73" s="350"/>
      <c r="X73" s="351"/>
    </row>
    <row r="74" spans="1:24" ht="21.6" customHeight="1" x14ac:dyDescent="0.3">
      <c r="A74" s="352" t="s">
        <v>657</v>
      </c>
      <c r="B74" s="1074" t="str">
        <f>IF('Main Sheet'!A15&gt;0,'Main Sheet'!A15,"")</f>
        <v xml:space="preserve">VATERO INC </v>
      </c>
      <c r="C74" s="1074"/>
      <c r="D74" s="1074"/>
      <c r="E74" s="1074"/>
      <c r="F74" s="1074"/>
      <c r="G74" s="1074"/>
      <c r="H74" s="1075"/>
      <c r="I74" s="352" t="s">
        <v>657</v>
      </c>
      <c r="J74" s="1330" t="str">
        <f>+B74</f>
        <v xml:space="preserve">VATERO INC </v>
      </c>
      <c r="K74" s="1074"/>
      <c r="L74" s="1074"/>
      <c r="M74" s="1074"/>
      <c r="N74" s="1074"/>
      <c r="O74" s="1074"/>
      <c r="P74" s="1075"/>
      <c r="Q74" s="352" t="s">
        <v>657</v>
      </c>
      <c r="R74" s="1074" t="str">
        <f>+B74</f>
        <v xml:space="preserve">VATERO INC </v>
      </c>
      <c r="S74" s="1074"/>
      <c r="T74" s="1074"/>
      <c r="U74" s="1074"/>
      <c r="V74" s="1074"/>
      <c r="W74" s="1074"/>
      <c r="X74" s="1075"/>
    </row>
    <row r="75" spans="1:24" ht="21.6" customHeight="1" x14ac:dyDescent="0.35">
      <c r="A75" s="341"/>
      <c r="B75" s="342"/>
      <c r="C75" s="344" t="str">
        <f>IF('Main Sheet'!L71&gt;0,'Main Sheet'!#REF!,"")</f>
        <v/>
      </c>
      <c r="D75" s="1077" t="str">
        <f>IF('Main Sheet'!E15&gt;0,VLOOKUP('Main Sheet'!E15,'VANITY INFO'!A1:C2044,2,FALSE),"")</f>
        <v>CLASSIC-15-TOWER 2 DR HLS</v>
      </c>
      <c r="E75" s="1078"/>
      <c r="F75" s="1078"/>
      <c r="G75" s="1078"/>
      <c r="H75" s="1079"/>
      <c r="I75" s="341"/>
      <c r="J75" s="342"/>
      <c r="K75" s="344"/>
      <c r="L75" s="1332"/>
      <c r="M75" s="1332"/>
      <c r="N75" s="1332"/>
      <c r="O75" s="1332"/>
      <c r="P75" s="1332"/>
      <c r="Q75" s="341"/>
      <c r="R75" s="342"/>
      <c r="S75" s="344" t="str">
        <f>IF('Main Sheet'!AL71&gt;0,'Main Sheet'!#REF!,"")</f>
        <v/>
      </c>
      <c r="T75" s="1077" t="str">
        <f>+D75</f>
        <v>CLASSIC-15-TOWER 2 DR HLS</v>
      </c>
      <c r="U75" s="1078"/>
      <c r="V75" s="1078"/>
      <c r="W75" s="1078"/>
      <c r="X75" s="1079"/>
    </row>
    <row r="76" spans="1:24" ht="21.6" customHeight="1" x14ac:dyDescent="0.25">
      <c r="A76" s="27"/>
      <c r="B76" s="335"/>
      <c r="C76" s="1"/>
      <c r="D76" s="1"/>
      <c r="E76" s="1"/>
      <c r="F76" s="343"/>
      <c r="G76" s="47"/>
      <c r="H76" s="175"/>
      <c r="I76" s="419" t="s">
        <v>905</v>
      </c>
      <c r="J76" s="411"/>
      <c r="K76" s="1338" t="str">
        <f>IF('Main Sheet'!J15&gt;0,VLOOKUP('Main Sheet'!J17,'VANITY INFO'!$R$1:$S$4,2,0),"")</f>
        <v/>
      </c>
      <c r="L76" s="1338"/>
      <c r="M76" s="1338"/>
      <c r="N76" s="343" t="str">
        <f>IF('Main Sheet'!J15&gt;0,'Main Sheet'!J15,"")</f>
        <v/>
      </c>
      <c r="O76" s="416"/>
      <c r="P76" s="416"/>
      <c r="Q76" s="27"/>
      <c r="R76" s="1316" t="str">
        <f>IF(U70=1,"MAPLE OUT HARDROCK IN SIDE ",U71)</f>
        <v>HARDROCK 1 SIDE PAINT</v>
      </c>
      <c r="S76" s="1316"/>
      <c r="T76" s="1316"/>
      <c r="U76" s="1316"/>
      <c r="V76" s="1316"/>
      <c r="W76" s="1316"/>
      <c r="X76" s="1316"/>
    </row>
    <row r="77" spans="1:24" s="22" customFormat="1" ht="21.6" customHeight="1" x14ac:dyDescent="0.35">
      <c r="A77" s="363"/>
      <c r="B77" s="364" t="str">
        <f>IF('Main Sheet'!M17&gt;0,'Main Sheet'!M17,"")</f>
        <v/>
      </c>
      <c r="C77" s="1083" t="str">
        <f>IF('Main Sheet'!M15&gt;0,'Main Sheet'!M15,"")</f>
        <v/>
      </c>
      <c r="D77" s="1084"/>
      <c r="E77" s="1085" t="str">
        <f>IF('Main Sheet'!M15&gt;0,'Main Sheet'!M3,"")</f>
        <v/>
      </c>
      <c r="F77" s="1086"/>
      <c r="G77" s="363"/>
      <c r="H77" s="365"/>
      <c r="I77" s="363"/>
      <c r="J77" s="389"/>
      <c r="K77" s="1083"/>
      <c r="L77" s="1084"/>
      <c r="M77" s="1085"/>
      <c r="N77" s="1086"/>
      <c r="O77" s="415"/>
      <c r="P77" s="416"/>
      <c r="Q77" s="478" t="s">
        <v>962</v>
      </c>
      <c r="R77" s="1321" t="str">
        <f>IF('Main Sheet'!A75&gt;0,'Main Sheet'!K75,"")</f>
        <v/>
      </c>
      <c r="S77" s="1322"/>
      <c r="T77" s="1322"/>
      <c r="U77" s="532"/>
      <c r="V77" s="480"/>
      <c r="W77" s="479"/>
      <c r="X77" s="481"/>
    </row>
    <row r="78" spans="1:24" ht="270.60000000000002" customHeight="1" x14ac:dyDescent="0.25">
      <c r="A78" s="340"/>
      <c r="B78" s="1323" t="str">
        <f>IF('Main Sheet'!E15&gt;0,VLOOKUP('Main Sheet'!E15,'VANITY INFO'!C1:D2044,2,FALSE),"")</f>
        <v xml:space="preserve">[1]-14 7/8 X 26 1/2  --DOOR                   [1]--14 7/8  X 44 1/8  -- DOOR                       [1]- 14 7/8  X 4-- CLASSIC KICK              [1]-14 7/8 X 2 3/4 -TOWER MOULDING </v>
      </c>
      <c r="C78" s="1324"/>
      <c r="D78" s="1324"/>
      <c r="E78" s="1324"/>
      <c r="F78" s="1325"/>
      <c r="G78" s="345"/>
      <c r="H78" s="175"/>
      <c r="I78" s="1333"/>
      <c r="J78" s="1334"/>
      <c r="K78" s="1334"/>
      <c r="L78" s="1334"/>
      <c r="M78" s="1334"/>
      <c r="N78" s="1334"/>
      <c r="O78" s="1334"/>
      <c r="P78" s="1335"/>
      <c r="Q78" s="1319" t="str">
        <f>IF('Main Sheet'!F15&gt;0,VLOOKUP('Main Sheet'!F15,'VANITY INFO'!C1:AC2113,2,FALSE),"")</f>
        <v xml:space="preserve">                                                                                                                   GABLE : [2] 77 3/4 X 21--NO CK 4 CR T1 77 3/4                                                             INSIDE KICK: [1] 13 3/4  X 4--NO TAPE                                    PC : [1] 13 3/4 X 3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TOP BOT,FIX SH : [3] 13 3/4 X 21 CUT OUT 2 PC CR 1 PC T1  13 3/4                                                                                       SHELF : [4] 13 9/16 x 20  T1 13 9/16                                                       BACKING: [1] 14 1/4 X 73 1/4                                                  RAWOOD: [5] 13 3/4 X 4 </v>
      </c>
      <c r="R78" s="1320"/>
      <c r="S78" s="1320"/>
      <c r="T78" s="1320"/>
      <c r="U78" s="1320"/>
      <c r="V78" s="1320"/>
      <c r="W78" s="1317" t="str">
        <f>IF(U70=1,"  HARDROCK ",U72)</f>
        <v>HARDROCK</v>
      </c>
      <c r="X78" s="1318"/>
    </row>
    <row r="79" spans="1:24" ht="23.25" x14ac:dyDescent="0.35">
      <c r="A79" s="346" t="str">
        <f>IF('Main Sheet'!J15&gt;0,'Main Sheet'!J3,"")</f>
        <v/>
      </c>
      <c r="B79" s="342"/>
      <c r="C79" s="369" t="str">
        <f>IF('Main Sheet'!J15&gt;0,'Main Sheet'!J15,"")</f>
        <v/>
      </c>
      <c r="D79" s="369" t="str">
        <f>IF('Main Sheet'!J17&gt;0,'Main Sheet'!J17,"")</f>
        <v/>
      </c>
      <c r="E79" s="342"/>
      <c r="F79" s="342"/>
      <c r="G79" s="277"/>
      <c r="H79" s="343"/>
      <c r="I79" s="385"/>
      <c r="J79" s="413"/>
      <c r="L79" t="str">
        <f>IF('Main Sheet'!M75&gt;0,VLOOKUP('Main Sheet'!M75,'VANITY INFO'!AB102:AC1089,2,FALSE),"")</f>
        <v/>
      </c>
      <c r="M79" s="413"/>
      <c r="N79" s="413"/>
      <c r="O79" s="277"/>
      <c r="P79" s="277"/>
      <c r="Q79" s="385"/>
      <c r="R79" s="473"/>
      <c r="S79" s="342"/>
      <c r="T79" s="390" t="str">
        <f>IF('Main Sheet'!AE75&gt;0,VLOOKUP('Main Sheet'!AE75,'VANITY INFO'!AT102:AU1089,2,FALSE),"")</f>
        <v/>
      </c>
      <c r="U79" s="533"/>
      <c r="V79" s="343"/>
      <c r="W79" s="277"/>
      <c r="X79" s="343"/>
    </row>
    <row r="80" spans="1:24" ht="23.25" x14ac:dyDescent="0.35">
      <c r="A80" s="336"/>
      <c r="B80" s="337"/>
      <c r="C80" s="337"/>
      <c r="D80" s="337"/>
      <c r="E80" s="337"/>
      <c r="F80" s="337"/>
      <c r="G80" s="337"/>
      <c r="H80" s="338"/>
      <c r="I80" s="423"/>
      <c r="J80" s="412"/>
      <c r="K80" s="425"/>
      <c r="L80" s="424" t="str">
        <f>IF('Main Sheet'!R77&gt;0,'Main Sheet'!R77,"")</f>
        <v/>
      </c>
      <c r="M80" s="412"/>
      <c r="N80" s="412"/>
      <c r="O80" s="412"/>
      <c r="P80" s="338"/>
      <c r="Q80" s="423"/>
      <c r="R80" s="412"/>
      <c r="S80" s="424"/>
      <c r="T80" s="424"/>
      <c r="U80" s="534"/>
      <c r="V80" s="412"/>
      <c r="W80" s="412"/>
      <c r="X80" s="338"/>
    </row>
    <row r="81" spans="1:24" x14ac:dyDescent="0.25">
      <c r="A81" s="27"/>
      <c r="B81" s="1"/>
      <c r="G81" s="360"/>
      <c r="H81" s="175"/>
      <c r="I81" s="27"/>
      <c r="J81" s="1"/>
      <c r="K81" s="1"/>
      <c r="L81" s="1"/>
      <c r="M81" s="1"/>
      <c r="N81" s="1"/>
      <c r="O81" s="410"/>
      <c r="P81" s="175"/>
      <c r="Q81" s="27"/>
      <c r="R81" s="1"/>
      <c r="W81" s="360"/>
      <c r="X81" s="175"/>
    </row>
    <row r="82" spans="1:24" x14ac:dyDescent="0.25">
      <c r="A82" s="27"/>
      <c r="B82" s="1"/>
      <c r="H82" s="175"/>
      <c r="I82" s="27"/>
      <c r="J82" s="1"/>
      <c r="K82" s="1"/>
      <c r="L82" s="1"/>
      <c r="M82" s="1"/>
      <c r="N82" s="1"/>
      <c r="O82" s="1"/>
      <c r="P82" s="175"/>
      <c r="Q82" s="27"/>
      <c r="R82" s="1"/>
      <c r="X82" s="175"/>
    </row>
    <row r="83" spans="1:24" ht="15.75" x14ac:dyDescent="0.25">
      <c r="A83" s="27"/>
      <c r="B83" s="1"/>
      <c r="D83" s="358" t="s">
        <v>756</v>
      </c>
      <c r="E83" s="359" t="s">
        <v>546</v>
      </c>
      <c r="F83" s="1076">
        <f>'Main Sheet'!C1</f>
        <v>44452</v>
      </c>
      <c r="G83" s="1076"/>
      <c r="H83" s="175"/>
      <c r="I83" s="27"/>
      <c r="J83" s="1"/>
      <c r="K83" s="1"/>
      <c r="L83" s="426" t="s">
        <v>756</v>
      </c>
      <c r="M83" s="420" t="s">
        <v>546</v>
      </c>
      <c r="N83" s="1331">
        <f>+F83</f>
        <v>44452</v>
      </c>
      <c r="O83" s="1331"/>
      <c r="P83" s="175"/>
      <c r="Q83" s="27"/>
      <c r="R83" s="1"/>
      <c r="T83" s="358" t="s">
        <v>756</v>
      </c>
      <c r="U83" s="535" t="s">
        <v>546</v>
      </c>
      <c r="V83" s="1076">
        <f>+F83</f>
        <v>44452</v>
      </c>
      <c r="W83" s="1076"/>
      <c r="X83" s="175"/>
    </row>
    <row r="84" spans="1:24" ht="15.75" x14ac:dyDescent="0.25">
      <c r="A84" s="27"/>
      <c r="B84" s="1"/>
      <c r="D84" s="358"/>
      <c r="E84" s="359" t="s">
        <v>757</v>
      </c>
      <c r="F84" s="1073" t="str">
        <f>IF(H1="","",TEXT(WORKDAY('Main Sheet'!C1, 2),"MMM-DD-YYY"))</f>
        <v>Sep-15-2021</v>
      </c>
      <c r="G84" s="1073"/>
      <c r="H84" s="175"/>
      <c r="I84" s="27"/>
      <c r="J84" s="1"/>
      <c r="K84" s="1"/>
      <c r="L84" s="426"/>
      <c r="M84" s="420" t="s">
        <v>757</v>
      </c>
      <c r="N84" s="1329" t="str">
        <f>+F84</f>
        <v>Sep-15-2021</v>
      </c>
      <c r="O84" s="1329"/>
      <c r="P84" s="175"/>
      <c r="Q84" s="27"/>
      <c r="R84" s="1"/>
      <c r="T84" s="358"/>
      <c r="U84" s="535" t="s">
        <v>757</v>
      </c>
      <c r="V84" s="1073" t="str">
        <f>+F84</f>
        <v>Sep-15-2021</v>
      </c>
      <c r="W84" s="1073"/>
      <c r="X84" s="175"/>
    </row>
    <row r="85" spans="1:24" ht="15.75" x14ac:dyDescent="0.25">
      <c r="A85" s="27"/>
      <c r="B85" s="1"/>
      <c r="D85" s="358"/>
      <c r="E85" s="359"/>
      <c r="F85" s="359"/>
      <c r="G85" s="359"/>
      <c r="H85" s="175"/>
      <c r="I85" s="27"/>
      <c r="J85" s="1"/>
      <c r="K85" s="1"/>
      <c r="L85" s="426"/>
      <c r="M85" s="420"/>
      <c r="N85" s="420"/>
      <c r="O85" s="420"/>
      <c r="P85" s="175"/>
      <c r="Q85" s="27"/>
      <c r="R85" s="1"/>
      <c r="T85" s="358"/>
      <c r="U85" s="535"/>
      <c r="V85" s="359"/>
      <c r="W85" s="359"/>
      <c r="X85" s="175"/>
    </row>
    <row r="86" spans="1:24" ht="15.75" x14ac:dyDescent="0.25">
      <c r="A86" s="27"/>
      <c r="B86" s="1"/>
      <c r="D86" s="358" t="s">
        <v>758</v>
      </c>
      <c r="E86" s="359" t="s">
        <v>546</v>
      </c>
      <c r="F86" s="1073" t="str">
        <f>IF(H1="","",TEXT(WORKDAY('Main Sheet'!C1, 3),"MMM-DD-YYY"))</f>
        <v>Sep-16-2021</v>
      </c>
      <c r="G86" s="1073"/>
      <c r="H86" s="175"/>
      <c r="I86" s="27"/>
      <c r="J86" s="1"/>
      <c r="K86" s="1"/>
      <c r="L86" s="426" t="s">
        <v>758</v>
      </c>
      <c r="M86" s="420" t="s">
        <v>546</v>
      </c>
      <c r="N86" s="1329" t="str">
        <f>+F86</f>
        <v>Sep-16-2021</v>
      </c>
      <c r="O86" s="1329"/>
      <c r="P86" s="175"/>
      <c r="Q86" s="27"/>
      <c r="R86" s="1"/>
      <c r="T86" s="358" t="s">
        <v>758</v>
      </c>
      <c r="U86" s="535" t="s">
        <v>546</v>
      </c>
      <c r="V86" s="1073" t="str">
        <f>+F86</f>
        <v>Sep-16-2021</v>
      </c>
      <c r="W86" s="1073"/>
      <c r="X86" s="175"/>
    </row>
    <row r="87" spans="1:24" ht="15.75" x14ac:dyDescent="0.25">
      <c r="A87" s="27"/>
      <c r="B87" s="1"/>
      <c r="D87" s="358"/>
      <c r="E87" s="359" t="s">
        <v>757</v>
      </c>
      <c r="F87" s="1073" t="str">
        <f>IF(H1="","",TEXT(WORKDAY('Main Sheet'!C1, 4),"MMM-DD-YYY"))</f>
        <v>Sep-17-2021</v>
      </c>
      <c r="G87" s="1073"/>
      <c r="H87" s="175"/>
      <c r="I87" s="27"/>
      <c r="J87" s="1"/>
      <c r="K87" s="1"/>
      <c r="L87" s="426"/>
      <c r="M87" s="420" t="s">
        <v>757</v>
      </c>
      <c r="N87" s="1329" t="str">
        <f>+F87</f>
        <v>Sep-17-2021</v>
      </c>
      <c r="O87" s="1329"/>
      <c r="P87" s="175"/>
      <c r="Q87" s="27"/>
      <c r="R87" s="1"/>
      <c r="T87" s="358"/>
      <c r="U87" s="535" t="s">
        <v>757</v>
      </c>
      <c r="V87" s="1073" t="str">
        <f>+F87</f>
        <v>Sep-17-2021</v>
      </c>
      <c r="W87" s="1073"/>
      <c r="X87" s="175"/>
    </row>
    <row r="88" spans="1:24" ht="15.75" x14ac:dyDescent="0.25">
      <c r="A88" s="27"/>
      <c r="B88" s="1"/>
      <c r="D88" s="358"/>
      <c r="E88" s="359"/>
      <c r="F88" s="359"/>
      <c r="G88" s="359"/>
      <c r="H88" s="175"/>
      <c r="I88" s="27"/>
      <c r="J88" s="1"/>
      <c r="K88" s="1"/>
      <c r="L88" s="426"/>
      <c r="M88" s="420"/>
      <c r="N88" s="420"/>
      <c r="O88" s="420"/>
      <c r="P88" s="175"/>
      <c r="Q88" s="27"/>
      <c r="R88" s="1"/>
      <c r="T88" s="358"/>
      <c r="U88" s="535"/>
      <c r="V88" s="359"/>
      <c r="W88" s="359"/>
      <c r="X88" s="175"/>
    </row>
    <row r="89" spans="1:24" ht="15.75" x14ac:dyDescent="0.25">
      <c r="A89" s="27"/>
      <c r="B89" s="1"/>
      <c r="D89" s="358" t="s">
        <v>759</v>
      </c>
      <c r="E89" s="359" t="s">
        <v>546</v>
      </c>
      <c r="F89" s="1073" t="str">
        <f>IF(H1="","",TEXT(WORKDAY('Main Sheet'!C1, 5),"MMM-DD-YYY"))</f>
        <v>Sep-20-2021</v>
      </c>
      <c r="G89" s="1073"/>
      <c r="H89" s="175"/>
      <c r="I89" s="27"/>
      <c r="J89" s="1"/>
      <c r="K89" s="1"/>
      <c r="L89" s="426" t="s">
        <v>759</v>
      </c>
      <c r="M89" s="420" t="s">
        <v>546</v>
      </c>
      <c r="N89" s="1329" t="str">
        <f>+F89</f>
        <v>Sep-20-2021</v>
      </c>
      <c r="O89" s="1329"/>
      <c r="P89" s="175"/>
      <c r="Q89" s="27"/>
      <c r="R89" s="1"/>
      <c r="T89" s="358" t="s">
        <v>759</v>
      </c>
      <c r="U89" s="535" t="s">
        <v>546</v>
      </c>
      <c r="V89" s="1073" t="str">
        <f>+F89</f>
        <v>Sep-20-2021</v>
      </c>
      <c r="W89" s="1073"/>
      <c r="X89" s="175"/>
    </row>
    <row r="90" spans="1:24" ht="15.75" x14ac:dyDescent="0.25">
      <c r="A90" s="27"/>
      <c r="B90" s="1"/>
      <c r="D90" s="358"/>
      <c r="E90" s="359" t="s">
        <v>757</v>
      </c>
      <c r="F90" s="1073" t="str">
        <f>IF(H1="","",TEXT(WORKDAY('Main Sheet'!C1, 6),"MMM-DD-YYY"))</f>
        <v>Sep-21-2021</v>
      </c>
      <c r="G90" s="1073"/>
      <c r="H90" s="175"/>
      <c r="I90" s="27"/>
      <c r="J90" s="1"/>
      <c r="K90" s="1"/>
      <c r="L90" s="426"/>
      <c r="M90" s="420" t="s">
        <v>757</v>
      </c>
      <c r="N90" s="1329" t="str">
        <f>+F90</f>
        <v>Sep-21-2021</v>
      </c>
      <c r="O90" s="1329"/>
      <c r="P90" s="175"/>
      <c r="Q90" s="27"/>
      <c r="R90" s="1"/>
      <c r="T90" s="358"/>
      <c r="U90" s="535" t="s">
        <v>757</v>
      </c>
      <c r="V90" s="1073" t="str">
        <f>+F90</f>
        <v>Sep-21-2021</v>
      </c>
      <c r="W90" s="1073"/>
      <c r="X90" s="175"/>
    </row>
    <row r="91" spans="1:24" x14ac:dyDescent="0.25">
      <c r="A91" s="27"/>
      <c r="B91" s="1"/>
      <c r="C91" s="1"/>
      <c r="D91" s="1"/>
      <c r="E91" s="1"/>
      <c r="F91" s="1"/>
      <c r="G91" s="1"/>
      <c r="H91" s="175"/>
      <c r="I91" s="27"/>
      <c r="J91" s="1"/>
      <c r="K91" s="1"/>
      <c r="L91" s="1"/>
      <c r="M91" s="1"/>
      <c r="N91" s="1"/>
      <c r="O91" s="1"/>
      <c r="P91" s="175"/>
      <c r="Q91" s="27"/>
      <c r="R91" s="1"/>
      <c r="S91" s="1"/>
      <c r="T91" s="1"/>
      <c r="U91" s="129"/>
      <c r="V91" s="1"/>
      <c r="W91" s="1"/>
      <c r="X91" s="175"/>
    </row>
    <row r="92" spans="1:24" x14ac:dyDescent="0.25">
      <c r="A92" s="203"/>
      <c r="B92" s="339"/>
      <c r="C92" s="339"/>
      <c r="D92" s="339"/>
      <c r="E92" s="339"/>
      <c r="F92" s="339"/>
      <c r="G92" s="339"/>
      <c r="H92" s="53"/>
      <c r="I92" s="203"/>
      <c r="J92" s="413"/>
      <c r="K92" s="413"/>
      <c r="L92" s="413"/>
      <c r="M92" s="413"/>
      <c r="N92" s="413"/>
      <c r="O92" s="413"/>
      <c r="P92" s="53"/>
      <c r="Q92" s="203"/>
      <c r="R92" s="413"/>
      <c r="S92" s="413"/>
      <c r="T92" s="413"/>
      <c r="U92" s="536"/>
      <c r="V92" s="413"/>
      <c r="W92" s="413"/>
      <c r="X92" s="53"/>
    </row>
    <row r="95" spans="1:24" ht="21.6" customHeight="1" x14ac:dyDescent="0.35">
      <c r="A95" s="348" t="s">
        <v>653</v>
      </c>
      <c r="B95" s="357">
        <f>IF('Main Sheet'!A18&gt;0,'Main Sheet'!C18,"")</f>
        <v>5677</v>
      </c>
      <c r="C95" s="350"/>
      <c r="D95" s="350"/>
      <c r="E95" s="350"/>
      <c r="F95" s="394" t="s">
        <v>548</v>
      </c>
      <c r="G95" s="393" t="str">
        <f>'Main Sheet'!H1</f>
        <v>37-M</v>
      </c>
      <c r="H95" s="351"/>
      <c r="I95" s="348" t="s">
        <v>653</v>
      </c>
      <c r="J95" s="414">
        <f>+B95</f>
        <v>5677</v>
      </c>
      <c r="K95" s="350"/>
      <c r="L95" s="350"/>
      <c r="M95" s="350"/>
      <c r="N95" s="421" t="s">
        <v>548</v>
      </c>
      <c r="O95" s="414" t="str">
        <f>+G95</f>
        <v>37-M</v>
      </c>
      <c r="P95" s="366">
        <v>2</v>
      </c>
      <c r="Q95" s="348" t="s">
        <v>653</v>
      </c>
      <c r="R95" s="476">
        <f>IF('Main Sheet'!A18&gt;0,'Main Sheet'!C18,"")</f>
        <v>5677</v>
      </c>
      <c r="S95" s="350"/>
      <c r="T95" s="350"/>
      <c r="U95" s="537">
        <f>IF(R96="MAPLE",1,3)</f>
        <v>3</v>
      </c>
      <c r="V95" s="394" t="s">
        <v>548</v>
      </c>
      <c r="W95" s="393" t="str">
        <f>+G95</f>
        <v>37-M</v>
      </c>
      <c r="X95" s="366">
        <v>2</v>
      </c>
    </row>
    <row r="96" spans="1:24" ht="21.6" customHeight="1" x14ac:dyDescent="0.3">
      <c r="A96" s="352" t="s">
        <v>654</v>
      </c>
      <c r="B96" s="357" t="str">
        <f>IF('Main Sheet'!A18&gt;0,'Main Sheet'!H18,"")</f>
        <v>MDF</v>
      </c>
      <c r="C96" s="350"/>
      <c r="D96" s="350"/>
      <c r="E96" s="350"/>
      <c r="F96" s="350"/>
      <c r="G96" s="350"/>
      <c r="H96" s="351"/>
      <c r="I96" s="352" t="s">
        <v>654</v>
      </c>
      <c r="J96" s="422" t="str">
        <f>+B96</f>
        <v>MDF</v>
      </c>
      <c r="K96" s="350"/>
      <c r="L96" s="350"/>
      <c r="M96" s="350"/>
      <c r="N96" s="350"/>
      <c r="O96" s="350"/>
      <c r="P96" s="351"/>
      <c r="Q96" s="352" t="s">
        <v>654</v>
      </c>
      <c r="R96" s="476" t="str">
        <f>+B96</f>
        <v>MDF</v>
      </c>
      <c r="S96" s="350"/>
      <c r="T96" s="350"/>
      <c r="U96" s="537" t="s">
        <v>1191</v>
      </c>
      <c r="V96" s="350"/>
      <c r="W96" s="350"/>
      <c r="X96" s="351"/>
    </row>
    <row r="97" spans="1:24" ht="21.6" customHeight="1" x14ac:dyDescent="0.3">
      <c r="A97" s="353" t="s">
        <v>655</v>
      </c>
      <c r="B97" s="354" t="str">
        <f>IF('Main Sheet'!A18&gt;0,'Main Sheet'!G18,"")</f>
        <v xml:space="preserve">VISTA FLAT </v>
      </c>
      <c r="C97" s="355"/>
      <c r="D97" s="355"/>
      <c r="E97" s="355"/>
      <c r="F97" s="355"/>
      <c r="G97" s="355"/>
      <c r="H97" s="356"/>
      <c r="I97" s="353" t="s">
        <v>871</v>
      </c>
      <c r="J97" s="422" t="str">
        <f>+B97</f>
        <v xml:space="preserve">VISTA FLAT </v>
      </c>
      <c r="K97" s="350"/>
      <c r="L97" s="350"/>
      <c r="M97" s="350"/>
      <c r="N97" s="350"/>
      <c r="O97" s="350"/>
      <c r="P97" s="351"/>
      <c r="Q97" s="353" t="s">
        <v>655</v>
      </c>
      <c r="R97" s="354" t="str">
        <f>+B97</f>
        <v xml:space="preserve">VISTA FLAT </v>
      </c>
      <c r="S97" s="355"/>
      <c r="T97" s="355"/>
      <c r="U97" s="703" t="s">
        <v>1193</v>
      </c>
      <c r="V97" s="355"/>
      <c r="W97" s="355"/>
      <c r="X97" s="356"/>
    </row>
    <row r="98" spans="1:24" ht="21.6" customHeight="1" x14ac:dyDescent="0.3">
      <c r="A98" s="352" t="s">
        <v>656</v>
      </c>
      <c r="B98" s="357" t="str">
        <f>IF('Main Sheet'!A18&gt;0,'Main Sheet'!I18,"")</f>
        <v>AHM 80</v>
      </c>
      <c r="C98" s="350"/>
      <c r="D98" s="350"/>
      <c r="E98" s="350"/>
      <c r="F98" s="350" t="str">
        <f>'Main Sheet'!F18</f>
        <v>42x21x33 1/2 2DRX6DW</v>
      </c>
      <c r="G98" s="350"/>
      <c r="H98" s="351"/>
      <c r="I98" s="352" t="s">
        <v>656</v>
      </c>
      <c r="J98" s="422" t="str">
        <f>+B98</f>
        <v>AHM 80</v>
      </c>
      <c r="K98" s="350"/>
      <c r="L98" s="350"/>
      <c r="M98" s="350"/>
      <c r="N98" s="350"/>
      <c r="O98" s="342"/>
      <c r="P98" s="351"/>
      <c r="Q98" s="352" t="s">
        <v>656</v>
      </c>
      <c r="R98" s="476" t="str">
        <f>+B98</f>
        <v>AHM 80</v>
      </c>
      <c r="S98" s="350"/>
      <c r="T98" s="350"/>
      <c r="U98" s="531"/>
      <c r="V98" s="350" t="str">
        <f>+F98</f>
        <v>42x21x33 1/2 2DRX6DW</v>
      </c>
      <c r="W98" s="350"/>
      <c r="X98" s="351"/>
    </row>
    <row r="99" spans="1:24" ht="21.6" customHeight="1" x14ac:dyDescent="0.3">
      <c r="A99" s="352" t="s">
        <v>657</v>
      </c>
      <c r="B99" s="1074" t="str">
        <f>IF('Main Sheet'!A18&gt;0,'Main Sheet'!A18,"")</f>
        <v>BARDON SUPPLIES LTD-  ST.CATHARINES</v>
      </c>
      <c r="C99" s="1074"/>
      <c r="D99" s="1074"/>
      <c r="E99" s="1074"/>
      <c r="F99" s="1074"/>
      <c r="G99" s="1074"/>
      <c r="H99" s="1075"/>
      <c r="I99" s="352" t="s">
        <v>657</v>
      </c>
      <c r="J99" s="1330" t="str">
        <f>+B99</f>
        <v>BARDON SUPPLIES LTD-  ST.CATHARINES</v>
      </c>
      <c r="K99" s="1074"/>
      <c r="L99" s="1074"/>
      <c r="M99" s="1074"/>
      <c r="N99" s="1074"/>
      <c r="O99" s="1074"/>
      <c r="P99" s="1075"/>
      <c r="Q99" s="352" t="s">
        <v>657</v>
      </c>
      <c r="R99" s="1074" t="str">
        <f>+B99</f>
        <v>BARDON SUPPLIES LTD-  ST.CATHARINES</v>
      </c>
      <c r="S99" s="1074"/>
      <c r="T99" s="1074"/>
      <c r="U99" s="1074"/>
      <c r="V99" s="1074"/>
      <c r="W99" s="1074"/>
      <c r="X99" s="1075"/>
    </row>
    <row r="100" spans="1:24" ht="21.6" customHeight="1" x14ac:dyDescent="0.35">
      <c r="A100" s="341"/>
      <c r="B100" s="342"/>
      <c r="C100" s="344" t="str">
        <f>IF('Main Sheet'!L96&gt;0,'Main Sheet'!#REF!,"")</f>
        <v/>
      </c>
      <c r="D100" s="1077" t="str">
        <f>IF('Main Sheet'!E18&gt;0,VLOOKUP('Main Sheet'!E18,'VANITY INFO'!A1:C2044,2,FALSE),"")</f>
        <v>42" CLASSIC- 2 DR 6 DW</v>
      </c>
      <c r="E100" s="1078"/>
      <c r="F100" s="1078"/>
      <c r="G100" s="1078"/>
      <c r="H100" s="1079"/>
      <c r="I100" s="341"/>
      <c r="J100" s="342"/>
      <c r="K100" s="344"/>
      <c r="L100" s="1332"/>
      <c r="M100" s="1332"/>
      <c r="N100" s="1332"/>
      <c r="O100" s="1332"/>
      <c r="P100" s="1332"/>
      <c r="Q100" s="341"/>
      <c r="R100" s="342"/>
      <c r="S100" s="344" t="str">
        <f>IF('Main Sheet'!AL96&gt;0,'Main Sheet'!#REF!,"")</f>
        <v/>
      </c>
      <c r="T100" s="1077" t="str">
        <f>+D100</f>
        <v>42" CLASSIC- 2 DR 6 DW</v>
      </c>
      <c r="U100" s="1078"/>
      <c r="V100" s="1078"/>
      <c r="W100" s="1078"/>
      <c r="X100" s="1079"/>
    </row>
    <row r="101" spans="1:24" ht="21.6" customHeight="1" x14ac:dyDescent="0.25">
      <c r="A101" s="27"/>
      <c r="B101" s="335"/>
      <c r="C101" s="1"/>
      <c r="D101" s="1"/>
      <c r="E101" s="1"/>
      <c r="F101" s="343"/>
      <c r="G101" s="47"/>
      <c r="H101" s="175"/>
      <c r="I101" s="419" t="s">
        <v>905</v>
      </c>
      <c r="J101" s="411"/>
      <c r="K101" s="1338" t="str">
        <f>IF('Main Sheet'!J18&gt;0,VLOOKUP('Main Sheet'!J20,'VANITY INFO'!$R$1:$S$4,2,0),"")</f>
        <v/>
      </c>
      <c r="L101" s="1338"/>
      <c r="M101" s="1338"/>
      <c r="N101" s="343" t="str">
        <f>IF('Main Sheet'!J18&gt;0,'Main Sheet'!J18,"")</f>
        <v/>
      </c>
      <c r="O101" s="416"/>
      <c r="P101" s="416"/>
      <c r="Q101" s="27"/>
      <c r="R101" s="1316" t="str">
        <f>IF(U95=1,"MAPLE OUT HARDROCK IN SIDE ",U96)</f>
        <v>HARDROCK 1 SIDE PAINT</v>
      </c>
      <c r="S101" s="1316"/>
      <c r="T101" s="1316"/>
      <c r="U101" s="1316"/>
      <c r="V101" s="1316"/>
      <c r="W101" s="1316"/>
      <c r="X101" s="1316"/>
    </row>
    <row r="102" spans="1:24" s="22" customFormat="1" ht="23.25" x14ac:dyDescent="0.35">
      <c r="A102" s="363"/>
      <c r="B102" s="364" t="str">
        <f>IF('Main Sheet'!M20&gt;0,'Main Sheet'!M20,"")</f>
        <v>[1]</v>
      </c>
      <c r="C102" s="1083" t="str">
        <f>IF('Main Sheet'!M18&gt;0,'Main Sheet'!M18,"")</f>
        <v>36WX36H</v>
      </c>
      <c r="D102" s="1084"/>
      <c r="E102" s="1085" t="str">
        <f>IF('Main Sheet'!M18&gt;0,'Main Sheet'!M3,"")</f>
        <v>FRAMED MIRROR</v>
      </c>
      <c r="F102" s="1086"/>
      <c r="G102" s="363"/>
      <c r="H102" s="365"/>
      <c r="I102" s="363"/>
      <c r="J102" s="389"/>
      <c r="K102" s="704"/>
      <c r="L102" s="705"/>
      <c r="M102" s="706"/>
      <c r="N102" s="707"/>
      <c r="O102" s="415"/>
      <c r="P102" s="416"/>
      <c r="Q102" s="478" t="s">
        <v>962</v>
      </c>
      <c r="R102" s="1321" t="str">
        <f>IF('Main Sheet'!A100&gt;0,'Main Sheet'!K100,"")</f>
        <v/>
      </c>
      <c r="S102" s="1322"/>
      <c r="T102" s="1322"/>
      <c r="U102" s="532"/>
      <c r="V102" s="480"/>
      <c r="W102" s="479"/>
      <c r="X102" s="481"/>
    </row>
    <row r="103" spans="1:24" ht="270.60000000000002" customHeight="1" x14ac:dyDescent="0.25">
      <c r="A103" s="340"/>
      <c r="B103" s="1323" t="str">
        <f>IF('Main Sheet'!E18&gt;0,VLOOKUP('Main Sheet'!E18,'VANITY INFO'!C1:D2044,2,FALSE),"")</f>
        <v xml:space="preserve">[2] --8 7/8 X 26 1/2 -- DOOR                   [6]-- 11 7/8 X 8 3/4 -- DRAWER                  [1]-- 41 7/8 X 4-- CLASSIC KICK                 [1]-- 41 7/8 X 2 3/4 -- MOULDING </v>
      </c>
      <c r="C103" s="1324"/>
      <c r="D103" s="1324"/>
      <c r="E103" s="1324"/>
      <c r="F103" s="1325"/>
      <c r="G103" s="345"/>
      <c r="H103" s="175"/>
      <c r="I103" s="1333"/>
      <c r="J103" s="1334"/>
      <c r="K103" s="1334"/>
      <c r="L103" s="1334"/>
      <c r="M103" s="1334"/>
      <c r="N103" s="1334"/>
      <c r="O103" s="1334"/>
      <c r="P103" s="1335"/>
      <c r="Q103" s="1319" t="e">
        <f>IF('Main Sheet'!F18&gt;0,VLOOKUP('Main Sheet'!F18,'VANITY INFO'!C1:AC2138,2,FALSE),"")</f>
        <v>#N/A</v>
      </c>
      <c r="R103" s="1320"/>
      <c r="S103" s="1320"/>
      <c r="T103" s="1320"/>
      <c r="U103" s="1320"/>
      <c r="V103" s="1320"/>
      <c r="W103" s="1317" t="str">
        <f>IF(U95=1,"  HARDROCK ",U97)</f>
        <v>HARDROCK</v>
      </c>
      <c r="X103" s="1318"/>
    </row>
    <row r="104" spans="1:24" ht="23.25" x14ac:dyDescent="0.35">
      <c r="A104" s="346" t="str">
        <f>IF('Main Sheet'!J18&gt;0,'Main Sheet'!J3,"")</f>
        <v/>
      </c>
      <c r="B104" s="342"/>
      <c r="C104" s="369" t="str">
        <f>IF('Main Sheet'!J18&gt;0,'Main Sheet'!J18,"")</f>
        <v/>
      </c>
      <c r="D104" s="369" t="str">
        <f>IF('Main Sheet'!J20&gt;0,'Main Sheet'!J20,"")</f>
        <v/>
      </c>
      <c r="E104" s="342"/>
      <c r="F104" s="342"/>
      <c r="G104" s="277"/>
      <c r="H104" s="343"/>
      <c r="I104" s="385"/>
      <c r="J104" s="413"/>
      <c r="L104" t="str">
        <f>IF('Main Sheet'!M100&gt;0,VLOOKUP('Main Sheet'!M100,'VANITY INFO'!AB127:AC1114,2,FALSE),"")</f>
        <v/>
      </c>
      <c r="M104" s="413"/>
      <c r="N104" s="413"/>
      <c r="O104" s="277"/>
      <c r="P104" s="277"/>
      <c r="Q104" s="385"/>
      <c r="R104" s="473"/>
      <c r="S104" s="342"/>
      <c r="T104" s="390" t="str">
        <f>IF('Main Sheet'!AE100&gt;0,VLOOKUP('Main Sheet'!AE100,'VANITY INFO'!AT127:AU1114,2,FALSE),"")</f>
        <v/>
      </c>
      <c r="U104" s="533"/>
      <c r="V104" s="343"/>
      <c r="W104" s="277"/>
      <c r="X104" s="343"/>
    </row>
    <row r="105" spans="1:24" ht="23.25" x14ac:dyDescent="0.35">
      <c r="A105" s="336"/>
      <c r="B105" s="337"/>
      <c r="C105" s="337"/>
      <c r="D105" s="337"/>
      <c r="E105" s="337"/>
      <c r="F105" s="337"/>
      <c r="G105" s="337"/>
      <c r="H105" s="338"/>
      <c r="I105" s="423"/>
      <c r="J105" s="412"/>
      <c r="K105" s="425"/>
      <c r="L105" s="424" t="str">
        <f>IF('Main Sheet'!R102&gt;0,'Main Sheet'!R102,"")</f>
        <v/>
      </c>
      <c r="M105" s="412"/>
      <c r="N105" s="412"/>
      <c r="O105" s="412"/>
      <c r="P105" s="338"/>
      <c r="Q105" s="423"/>
      <c r="R105" s="412"/>
      <c r="S105" s="424"/>
      <c r="T105" s="424"/>
      <c r="U105" s="534"/>
      <c r="V105" s="412"/>
      <c r="W105" s="412"/>
      <c r="X105" s="338"/>
    </row>
    <row r="106" spans="1:24" x14ac:dyDescent="0.25">
      <c r="A106" s="27"/>
      <c r="B106" s="1"/>
      <c r="G106" s="360"/>
      <c r="H106" s="175"/>
      <c r="I106" s="27"/>
      <c r="J106" s="1"/>
      <c r="K106" s="1"/>
      <c r="L106" s="1"/>
      <c r="M106" s="1"/>
      <c r="N106" s="1"/>
      <c r="O106" s="410"/>
      <c r="P106" s="175"/>
      <c r="Q106" s="27"/>
      <c r="R106" s="1"/>
      <c r="W106" s="360"/>
      <c r="X106" s="175"/>
    </row>
    <row r="107" spans="1:24" x14ac:dyDescent="0.25">
      <c r="A107" s="27"/>
      <c r="B107" s="1"/>
      <c r="H107" s="175"/>
      <c r="I107" s="27"/>
      <c r="J107" s="1"/>
      <c r="K107" s="1"/>
      <c r="L107" s="1"/>
      <c r="M107" s="1"/>
      <c r="N107" s="1"/>
      <c r="O107" s="1"/>
      <c r="P107" s="175"/>
      <c r="Q107" s="27"/>
      <c r="R107" s="1"/>
      <c r="X107" s="175"/>
    </row>
    <row r="108" spans="1:24" ht="15.75" x14ac:dyDescent="0.25">
      <c r="A108" s="27"/>
      <c r="B108" s="1"/>
      <c r="D108" s="358" t="s">
        <v>756</v>
      </c>
      <c r="E108" s="359" t="s">
        <v>546</v>
      </c>
      <c r="F108" s="1076">
        <f>'Main Sheet'!C1</f>
        <v>44452</v>
      </c>
      <c r="G108" s="1076"/>
      <c r="H108" s="175"/>
      <c r="I108" s="27"/>
      <c r="J108" s="1"/>
      <c r="K108" s="1"/>
      <c r="L108" s="426" t="s">
        <v>756</v>
      </c>
      <c r="M108" s="420" t="s">
        <v>546</v>
      </c>
      <c r="N108" s="1331">
        <f>+F108</f>
        <v>44452</v>
      </c>
      <c r="O108" s="1331"/>
      <c r="P108" s="175"/>
      <c r="Q108" s="27"/>
      <c r="R108" s="1"/>
      <c r="T108" s="358" t="s">
        <v>756</v>
      </c>
      <c r="U108" s="535" t="s">
        <v>546</v>
      </c>
      <c r="V108" s="1076">
        <f>+F108</f>
        <v>44452</v>
      </c>
      <c r="W108" s="1076"/>
      <c r="X108" s="175"/>
    </row>
    <row r="109" spans="1:24" ht="15.75" x14ac:dyDescent="0.25">
      <c r="A109" s="27"/>
      <c r="B109" s="1"/>
      <c r="D109" s="358"/>
      <c r="E109" s="359" t="s">
        <v>757</v>
      </c>
      <c r="F109" s="1073" t="str">
        <f>IF(H1="","",TEXT(WORKDAY('Main Sheet'!C1, 2),"MMM-DD-YYY"))</f>
        <v>Sep-15-2021</v>
      </c>
      <c r="G109" s="1073"/>
      <c r="H109" s="175"/>
      <c r="I109" s="27"/>
      <c r="J109" s="1"/>
      <c r="K109" s="1"/>
      <c r="L109" s="426"/>
      <c r="M109" s="420" t="s">
        <v>757</v>
      </c>
      <c r="N109" s="1329" t="str">
        <f>+F109</f>
        <v>Sep-15-2021</v>
      </c>
      <c r="O109" s="1329"/>
      <c r="P109" s="175"/>
      <c r="Q109" s="27"/>
      <c r="R109" s="1"/>
      <c r="T109" s="358"/>
      <c r="U109" s="535" t="s">
        <v>757</v>
      </c>
      <c r="V109" s="1073" t="str">
        <f>+F109</f>
        <v>Sep-15-2021</v>
      </c>
      <c r="W109" s="1073"/>
      <c r="X109" s="175"/>
    </row>
    <row r="110" spans="1:24" ht="15.75" x14ac:dyDescent="0.25">
      <c r="A110" s="27"/>
      <c r="B110" s="1"/>
      <c r="D110" s="358"/>
      <c r="E110" s="359"/>
      <c r="F110" s="359"/>
      <c r="G110" s="359"/>
      <c r="H110" s="175"/>
      <c r="I110" s="27"/>
      <c r="J110" s="1"/>
      <c r="K110" s="1"/>
      <c r="L110" s="426"/>
      <c r="M110" s="420"/>
      <c r="N110" s="420"/>
      <c r="O110" s="420"/>
      <c r="P110" s="175"/>
      <c r="Q110" s="27"/>
      <c r="R110" s="1"/>
      <c r="T110" s="358"/>
      <c r="U110" s="535"/>
      <c r="V110" s="359"/>
      <c r="W110" s="359"/>
      <c r="X110" s="175"/>
    </row>
    <row r="111" spans="1:24" ht="15.75" x14ac:dyDescent="0.25">
      <c r="A111" s="27"/>
      <c r="B111" s="1"/>
      <c r="D111" s="358" t="s">
        <v>758</v>
      </c>
      <c r="E111" s="359" t="s">
        <v>546</v>
      </c>
      <c r="F111" s="1073" t="str">
        <f>IF(H1="","",TEXT(WORKDAY('Main Sheet'!C1, 3),"MMM-DD-YYY"))</f>
        <v>Sep-16-2021</v>
      </c>
      <c r="G111" s="1073"/>
      <c r="H111" s="175"/>
      <c r="I111" s="27"/>
      <c r="J111" s="1"/>
      <c r="K111" s="1"/>
      <c r="L111" s="426" t="s">
        <v>758</v>
      </c>
      <c r="M111" s="420" t="s">
        <v>546</v>
      </c>
      <c r="N111" s="1329" t="str">
        <f>+F111</f>
        <v>Sep-16-2021</v>
      </c>
      <c r="O111" s="1329"/>
      <c r="P111" s="175"/>
      <c r="Q111" s="27"/>
      <c r="R111" s="1"/>
      <c r="T111" s="358" t="s">
        <v>758</v>
      </c>
      <c r="U111" s="535" t="s">
        <v>546</v>
      </c>
      <c r="V111" s="1073" t="str">
        <f>+F111</f>
        <v>Sep-16-2021</v>
      </c>
      <c r="W111" s="1073"/>
      <c r="X111" s="175"/>
    </row>
    <row r="112" spans="1:24" ht="15.75" x14ac:dyDescent="0.25">
      <c r="A112" s="27"/>
      <c r="B112" s="1"/>
      <c r="D112" s="358"/>
      <c r="E112" s="359" t="s">
        <v>757</v>
      </c>
      <c r="F112" s="1073" t="str">
        <f>IF(H1="","",TEXT(WORKDAY('Main Sheet'!C1, 4),"MMM-DD-YYY"))</f>
        <v>Sep-17-2021</v>
      </c>
      <c r="G112" s="1073"/>
      <c r="H112" s="175"/>
      <c r="I112" s="27"/>
      <c r="J112" s="1"/>
      <c r="K112" s="1"/>
      <c r="L112" s="426"/>
      <c r="M112" s="420" t="s">
        <v>757</v>
      </c>
      <c r="N112" s="1329" t="str">
        <f>+F112</f>
        <v>Sep-17-2021</v>
      </c>
      <c r="O112" s="1329"/>
      <c r="P112" s="175"/>
      <c r="Q112" s="27"/>
      <c r="R112" s="1"/>
      <c r="T112" s="358"/>
      <c r="U112" s="535" t="s">
        <v>757</v>
      </c>
      <c r="V112" s="1073" t="str">
        <f>+F112</f>
        <v>Sep-17-2021</v>
      </c>
      <c r="W112" s="1073"/>
      <c r="X112" s="175"/>
    </row>
    <row r="113" spans="1:24" ht="15.75" x14ac:dyDescent="0.25">
      <c r="A113" s="27"/>
      <c r="B113" s="1"/>
      <c r="D113" s="358"/>
      <c r="E113" s="359"/>
      <c r="F113" s="359"/>
      <c r="G113" s="359"/>
      <c r="H113" s="175"/>
      <c r="I113" s="27"/>
      <c r="J113" s="1"/>
      <c r="K113" s="1"/>
      <c r="L113" s="426"/>
      <c r="M113" s="420"/>
      <c r="N113" s="420"/>
      <c r="O113" s="420"/>
      <c r="P113" s="175"/>
      <c r="Q113" s="27"/>
      <c r="R113" s="1"/>
      <c r="T113" s="358"/>
      <c r="U113" s="535"/>
      <c r="V113" s="359"/>
      <c r="W113" s="359"/>
      <c r="X113" s="175"/>
    </row>
    <row r="114" spans="1:24" ht="15.75" x14ac:dyDescent="0.25">
      <c r="A114" s="27"/>
      <c r="B114" s="1"/>
      <c r="D114" s="358" t="s">
        <v>759</v>
      </c>
      <c r="E114" s="359" t="s">
        <v>546</v>
      </c>
      <c r="F114" s="1073" t="str">
        <f>IF(H1="","",TEXT(WORKDAY('Main Sheet'!C1, 5),"MMM-DD-YYY"))</f>
        <v>Sep-20-2021</v>
      </c>
      <c r="G114" s="1073"/>
      <c r="H114" s="175"/>
      <c r="I114" s="27"/>
      <c r="J114" s="1"/>
      <c r="K114" s="1"/>
      <c r="L114" s="426" t="s">
        <v>759</v>
      </c>
      <c r="M114" s="420" t="s">
        <v>546</v>
      </c>
      <c r="N114" s="1329" t="str">
        <f>+F114</f>
        <v>Sep-20-2021</v>
      </c>
      <c r="O114" s="1329"/>
      <c r="P114" s="175"/>
      <c r="Q114" s="27"/>
      <c r="R114" s="1"/>
      <c r="T114" s="358" t="s">
        <v>759</v>
      </c>
      <c r="U114" s="535" t="s">
        <v>546</v>
      </c>
      <c r="V114" s="1073" t="str">
        <f>+F114</f>
        <v>Sep-20-2021</v>
      </c>
      <c r="W114" s="1073"/>
      <c r="X114" s="175"/>
    </row>
    <row r="115" spans="1:24" ht="15.75" x14ac:dyDescent="0.25">
      <c r="A115" s="27"/>
      <c r="B115" s="1"/>
      <c r="D115" s="358"/>
      <c r="E115" s="359" t="s">
        <v>757</v>
      </c>
      <c r="F115" s="1073" t="str">
        <f>IF(H1="","",TEXT(WORKDAY('Main Sheet'!C1, 6),"MMM-DD-YYY"))</f>
        <v>Sep-21-2021</v>
      </c>
      <c r="G115" s="1073"/>
      <c r="H115" s="175"/>
      <c r="I115" s="27"/>
      <c r="J115" s="1"/>
      <c r="K115" s="1"/>
      <c r="L115" s="426"/>
      <c r="M115" s="420" t="s">
        <v>757</v>
      </c>
      <c r="N115" s="1329" t="str">
        <f>+F115</f>
        <v>Sep-21-2021</v>
      </c>
      <c r="O115" s="1329"/>
      <c r="P115" s="175"/>
      <c r="Q115" s="27"/>
      <c r="R115" s="1"/>
      <c r="T115" s="358"/>
      <c r="U115" s="535" t="s">
        <v>757</v>
      </c>
      <c r="V115" s="1073" t="str">
        <f>+F115</f>
        <v>Sep-21-2021</v>
      </c>
      <c r="W115" s="1073"/>
      <c r="X115" s="175"/>
    </row>
    <row r="116" spans="1:24" x14ac:dyDescent="0.25">
      <c r="A116" s="27"/>
      <c r="B116" s="1"/>
      <c r="C116" s="1"/>
      <c r="D116" s="1"/>
      <c r="E116" s="1"/>
      <c r="F116" s="1"/>
      <c r="G116" s="1"/>
      <c r="H116" s="175"/>
      <c r="I116" s="27"/>
      <c r="J116" s="1"/>
      <c r="K116" s="1"/>
      <c r="L116" s="1"/>
      <c r="M116" s="1"/>
      <c r="N116" s="1"/>
      <c r="O116" s="1"/>
      <c r="P116" s="175"/>
      <c r="Q116" s="27"/>
      <c r="R116" s="1"/>
      <c r="S116" s="1"/>
      <c r="T116" s="1"/>
      <c r="U116" s="129"/>
      <c r="V116" s="1"/>
      <c r="W116" s="1"/>
      <c r="X116" s="175"/>
    </row>
    <row r="117" spans="1:24" x14ac:dyDescent="0.25">
      <c r="A117" s="203"/>
      <c r="B117" s="339"/>
      <c r="C117" s="339"/>
      <c r="D117" s="339"/>
      <c r="E117" s="339"/>
      <c r="F117" s="339"/>
      <c r="G117" s="339"/>
      <c r="H117" s="53"/>
      <c r="I117" s="203"/>
      <c r="J117" s="413"/>
      <c r="K117" s="413"/>
      <c r="L117" s="413"/>
      <c r="M117" s="413"/>
      <c r="N117" s="413"/>
      <c r="O117" s="413"/>
      <c r="P117" s="53"/>
      <c r="Q117" s="203"/>
      <c r="R117" s="413"/>
      <c r="S117" s="413"/>
      <c r="T117" s="413"/>
      <c r="U117" s="536"/>
      <c r="V117" s="413"/>
      <c r="W117" s="413"/>
      <c r="X117" s="53"/>
    </row>
    <row r="120" spans="1:24" ht="21.6" customHeight="1" x14ac:dyDescent="0.35">
      <c r="A120" s="348" t="s">
        <v>653</v>
      </c>
      <c r="B120" s="357" t="str">
        <f>IF('Main Sheet'!A21&gt;0,'Main Sheet'!C21,"")</f>
        <v>5678.1-5</v>
      </c>
      <c r="C120" s="350"/>
      <c r="D120" s="350"/>
      <c r="E120" s="350"/>
      <c r="F120" s="394" t="s">
        <v>548</v>
      </c>
      <c r="G120" s="393" t="str">
        <f>'Main Sheet'!H1</f>
        <v>37-M</v>
      </c>
      <c r="H120" s="351"/>
      <c r="I120" s="348" t="s">
        <v>653</v>
      </c>
      <c r="J120" s="414" t="str">
        <f>+B120</f>
        <v>5678.1-5</v>
      </c>
      <c r="K120" s="350"/>
      <c r="L120" s="350"/>
      <c r="M120" s="350"/>
      <c r="N120" s="421" t="s">
        <v>548</v>
      </c>
      <c r="O120" s="414" t="str">
        <f>+G120</f>
        <v>37-M</v>
      </c>
      <c r="P120" s="366">
        <v>2</v>
      </c>
      <c r="Q120" s="348" t="s">
        <v>653</v>
      </c>
      <c r="R120" s="476" t="str">
        <f>IF('Main Sheet'!A21&gt;0,'Main Sheet'!C21,"")</f>
        <v>5678.1-5</v>
      </c>
      <c r="S120" s="350"/>
      <c r="T120" s="350"/>
      <c r="U120" s="537">
        <f>IF(R121="MAPLE",1,3)</f>
        <v>3</v>
      </c>
      <c r="V120" s="394" t="s">
        <v>548</v>
      </c>
      <c r="W120" s="393" t="str">
        <f>+G120</f>
        <v>37-M</v>
      </c>
      <c r="X120" s="366">
        <v>2</v>
      </c>
    </row>
    <row r="121" spans="1:24" ht="21.6" customHeight="1" x14ac:dyDescent="0.3">
      <c r="A121" s="352" t="s">
        <v>654</v>
      </c>
      <c r="B121" s="357" t="str">
        <f>IF('Main Sheet'!A21&gt;0,'Main Sheet'!H21,"")</f>
        <v xml:space="preserve">MAPLE </v>
      </c>
      <c r="C121" s="350"/>
      <c r="D121" s="350"/>
      <c r="E121" s="350"/>
      <c r="F121" s="350"/>
      <c r="G121" s="350"/>
      <c r="H121" s="351"/>
      <c r="I121" s="352" t="s">
        <v>654</v>
      </c>
      <c r="J121" s="422" t="str">
        <f>+B121</f>
        <v xml:space="preserve">MAPLE </v>
      </c>
      <c r="K121" s="350"/>
      <c r="L121" s="350"/>
      <c r="M121" s="350"/>
      <c r="N121" s="350"/>
      <c r="O121" s="350"/>
      <c r="P121" s="351"/>
      <c r="Q121" s="352" t="s">
        <v>654</v>
      </c>
      <c r="R121" s="476" t="str">
        <f>+B121</f>
        <v xml:space="preserve">MAPLE </v>
      </c>
      <c r="S121" s="350"/>
      <c r="T121" s="350"/>
      <c r="U121" s="537" t="s">
        <v>1191</v>
      </c>
      <c r="V121" s="350"/>
      <c r="W121" s="350"/>
      <c r="X121" s="351"/>
    </row>
    <row r="122" spans="1:24" ht="21.6" customHeight="1" x14ac:dyDescent="0.3">
      <c r="A122" s="353" t="s">
        <v>655</v>
      </c>
      <c r="B122" s="354" t="str">
        <f>IF('Main Sheet'!A21&gt;0,'Main Sheet'!G21,"")</f>
        <v>SHAKER</v>
      </c>
      <c r="C122" s="355"/>
      <c r="D122" s="355"/>
      <c r="E122" s="355"/>
      <c r="F122" s="355"/>
      <c r="G122" s="355"/>
      <c r="H122" s="356"/>
      <c r="I122" s="353" t="s">
        <v>871</v>
      </c>
      <c r="J122" s="422" t="str">
        <f>+B122</f>
        <v>SHAKER</v>
      </c>
      <c r="K122" s="350"/>
      <c r="L122" s="350"/>
      <c r="M122" s="350"/>
      <c r="N122" s="350"/>
      <c r="O122" s="350"/>
      <c r="P122" s="351"/>
      <c r="Q122" s="353" t="s">
        <v>655</v>
      </c>
      <c r="R122" s="354" t="str">
        <f>+B122</f>
        <v>SHAKER</v>
      </c>
      <c r="S122" s="355"/>
      <c r="T122" s="355"/>
      <c r="U122" s="703" t="s">
        <v>1193</v>
      </c>
      <c r="V122" s="355"/>
      <c r="W122" s="355"/>
      <c r="X122" s="356"/>
    </row>
    <row r="123" spans="1:24" ht="21.6" customHeight="1" x14ac:dyDescent="0.3">
      <c r="A123" s="352" t="s">
        <v>656</v>
      </c>
      <c r="B123" s="357" t="str">
        <f>IF('Main Sheet'!A21&gt;0,'Main Sheet'!I21,"")</f>
        <v>AHM 3700</v>
      </c>
      <c r="C123" s="350"/>
      <c r="D123" s="350"/>
      <c r="E123" s="350"/>
      <c r="F123" s="350" t="str">
        <f>'Main Sheet'!F21</f>
        <v>48X21X33 1/2 2DR 6DW</v>
      </c>
      <c r="G123" s="350"/>
      <c r="H123" s="351"/>
      <c r="I123" s="352" t="s">
        <v>656</v>
      </c>
      <c r="J123" s="422" t="str">
        <f>+B123</f>
        <v>AHM 3700</v>
      </c>
      <c r="K123" s="350"/>
      <c r="L123" s="350"/>
      <c r="M123" s="350"/>
      <c r="N123" s="350"/>
      <c r="O123" s="342"/>
      <c r="P123" s="351"/>
      <c r="Q123" s="352" t="s">
        <v>656</v>
      </c>
      <c r="R123" s="476" t="str">
        <f>+B123</f>
        <v>AHM 3700</v>
      </c>
      <c r="S123" s="350"/>
      <c r="T123" s="350"/>
      <c r="U123" s="531"/>
      <c r="V123" s="350" t="str">
        <f>+F123</f>
        <v>48X21X33 1/2 2DR 6DW</v>
      </c>
      <c r="W123" s="350"/>
      <c r="X123" s="351"/>
    </row>
    <row r="124" spans="1:24" ht="21.6" customHeight="1" x14ac:dyDescent="0.3">
      <c r="A124" s="352" t="s">
        <v>657</v>
      </c>
      <c r="B124" s="1074" t="str">
        <f>IF('Main Sheet'!A21&gt;0,'Main Sheet'!A21,"")</f>
        <v>DEPEUTER'S DECORATING CENTRE</v>
      </c>
      <c r="C124" s="1074"/>
      <c r="D124" s="1074"/>
      <c r="E124" s="1074"/>
      <c r="F124" s="1074"/>
      <c r="G124" s="1074"/>
      <c r="H124" s="1075"/>
      <c r="I124" s="352" t="s">
        <v>657</v>
      </c>
      <c r="J124" s="1330" t="str">
        <f>+B124</f>
        <v>DEPEUTER'S DECORATING CENTRE</v>
      </c>
      <c r="K124" s="1074"/>
      <c r="L124" s="1074"/>
      <c r="M124" s="1074"/>
      <c r="N124" s="1074"/>
      <c r="O124" s="1074"/>
      <c r="P124" s="1075"/>
      <c r="Q124" s="352" t="s">
        <v>657</v>
      </c>
      <c r="R124" s="1074" t="str">
        <f>+B124</f>
        <v>DEPEUTER'S DECORATING CENTRE</v>
      </c>
      <c r="S124" s="1074"/>
      <c r="T124" s="1074"/>
      <c r="U124" s="1074"/>
      <c r="V124" s="1074"/>
      <c r="W124" s="1074"/>
      <c r="X124" s="1075"/>
    </row>
    <row r="125" spans="1:24" ht="21.6" customHeight="1" x14ac:dyDescent="0.35">
      <c r="A125" s="341"/>
      <c r="B125" s="342"/>
      <c r="C125" s="344" t="str">
        <f>IF('Main Sheet'!L121&gt;0,'Main Sheet'!#REF!,"")</f>
        <v/>
      </c>
      <c r="D125" s="1077" t="str">
        <f>IF('Main Sheet'!E21&gt;0,VLOOKUP('Main Sheet'!E21,'VANITY INFO'!A1:C2044,2,FALSE),"")</f>
        <v>48" CLASSIC- 2 DR 6 DW</v>
      </c>
      <c r="E125" s="1078"/>
      <c r="F125" s="1078"/>
      <c r="G125" s="1078"/>
      <c r="H125" s="1079"/>
      <c r="I125" s="341"/>
      <c r="J125" s="342"/>
      <c r="K125" s="344"/>
      <c r="L125" s="1332"/>
      <c r="M125" s="1332"/>
      <c r="N125" s="1332"/>
      <c r="O125" s="1332"/>
      <c r="P125" s="1332"/>
      <c r="Q125" s="341"/>
      <c r="R125" s="342"/>
      <c r="S125" s="344" t="str">
        <f>IF('Main Sheet'!AL121&gt;0,'Main Sheet'!#REF!,"")</f>
        <v/>
      </c>
      <c r="T125" s="1077" t="str">
        <f>+D125</f>
        <v>48" CLASSIC- 2 DR 6 DW</v>
      </c>
      <c r="U125" s="1078"/>
      <c r="V125" s="1078"/>
      <c r="W125" s="1078"/>
      <c r="X125" s="1079"/>
    </row>
    <row r="126" spans="1:24" ht="21.6" customHeight="1" x14ac:dyDescent="0.25">
      <c r="A126" s="27"/>
      <c r="B126" s="335"/>
      <c r="C126" s="1"/>
      <c r="D126" s="1"/>
      <c r="E126" s="1"/>
      <c r="F126" s="343"/>
      <c r="G126" s="47"/>
      <c r="H126" s="175"/>
      <c r="I126" s="419" t="s">
        <v>905</v>
      </c>
      <c r="J126" s="411"/>
      <c r="K126" s="1338" t="str">
        <f>IF('Main Sheet'!J21&gt;0,VLOOKUP('Main Sheet'!J23,'VANITY INFO'!$R$1:$S$4,2,0),"")</f>
        <v/>
      </c>
      <c r="L126" s="1338"/>
      <c r="M126" s="1338"/>
      <c r="N126" s="343" t="str">
        <f>IF('Main Sheet'!J21&gt;0,'Main Sheet'!J21,"")</f>
        <v/>
      </c>
      <c r="O126" s="416"/>
      <c r="P126" s="416"/>
      <c r="Q126" s="27"/>
      <c r="R126" s="1316" t="str">
        <f>IF(U120=1,"MAPLE OUT HARDROCK IN SIDE ",U121)</f>
        <v>HARDROCK 1 SIDE PAINT</v>
      </c>
      <c r="S126" s="1316"/>
      <c r="T126" s="1316"/>
      <c r="U126" s="1316"/>
      <c r="V126" s="1316"/>
      <c r="W126" s="1316"/>
      <c r="X126" s="1316"/>
    </row>
    <row r="127" spans="1:24" s="22" customFormat="1" ht="21.6" customHeight="1" x14ac:dyDescent="0.35">
      <c r="A127" s="363"/>
      <c r="B127" s="364" t="str">
        <f>IF('Main Sheet'!M23&gt;0,'Main Sheet'!M23,"")</f>
        <v/>
      </c>
      <c r="C127" s="1083" t="str">
        <f>IF('Main Sheet'!M21&gt;0,'Main Sheet'!M21,"")</f>
        <v/>
      </c>
      <c r="D127" s="1084"/>
      <c r="E127" s="1085" t="str">
        <f>IF('Main Sheet'!M21&gt;0,'Main Sheet'!M3,"")</f>
        <v/>
      </c>
      <c r="F127" s="1086"/>
      <c r="G127" s="363"/>
      <c r="H127" s="365"/>
      <c r="I127" s="363"/>
      <c r="J127" s="389"/>
      <c r="K127" s="1083"/>
      <c r="L127" s="1084"/>
      <c r="M127" s="1085"/>
      <c r="N127" s="1086"/>
      <c r="O127" s="415"/>
      <c r="P127" s="416"/>
      <c r="Q127" s="478" t="s">
        <v>962</v>
      </c>
      <c r="R127" s="1321" t="str">
        <f>IF('Main Sheet'!A125&gt;0,'Main Sheet'!K125,"")</f>
        <v/>
      </c>
      <c r="S127" s="1322"/>
      <c r="T127" s="1322"/>
      <c r="U127" s="532"/>
      <c r="V127" s="480"/>
      <c r="W127" s="479"/>
      <c r="X127" s="481"/>
    </row>
    <row r="128" spans="1:24" ht="270.60000000000002" customHeight="1" x14ac:dyDescent="0.25">
      <c r="A128" s="340"/>
      <c r="B128" s="1323" t="str">
        <f>IF('Main Sheet'!E21&gt;0,VLOOKUP('Main Sheet'!E21,'VANITY INFO'!C1:D2044,2,FALSE),"")</f>
        <v xml:space="preserve">[2] --11 7/8 X 26 1/2 -- DOOR                 [6]-- 11 7/8 X 8 3/4 -- DRAWER                  [1]-- 47 7/8 X 4-- CLASSIC KICK                 [1]-- 47 7/8 X 2 3/4 -- MOULDING </v>
      </c>
      <c r="C128" s="1324"/>
      <c r="D128" s="1324"/>
      <c r="E128" s="1324"/>
      <c r="F128" s="1325"/>
      <c r="G128" s="345"/>
      <c r="H128" s="175"/>
      <c r="I128" s="1333"/>
      <c r="J128" s="1334"/>
      <c r="K128" s="1334"/>
      <c r="L128" s="1334"/>
      <c r="M128" s="1334"/>
      <c r="N128" s="1334"/>
      <c r="O128" s="1334"/>
      <c r="P128" s="1335"/>
      <c r="Q128" s="1319" t="e">
        <f>IF('Main Sheet'!F21&gt;0,VLOOKUP('Main Sheet'!F21,'VANITY INFO'!C1:AC2163,2,FALSE),"")</f>
        <v>#N/A</v>
      </c>
      <c r="R128" s="1320"/>
      <c r="S128" s="1320"/>
      <c r="T128" s="1320"/>
      <c r="U128" s="1320"/>
      <c r="V128" s="1320"/>
      <c r="W128" s="1317" t="str">
        <f>IF(U120=1,"  HARDROCK ",U122)</f>
        <v>HARDROCK</v>
      </c>
      <c r="X128" s="1318"/>
    </row>
    <row r="129" spans="1:24" ht="23.25" x14ac:dyDescent="0.35">
      <c r="A129" s="346" t="str">
        <f>IF('Main Sheet'!J21&gt;0,'Main Sheet'!J3,"")</f>
        <v/>
      </c>
      <c r="B129" s="342"/>
      <c r="C129" s="369" t="str">
        <f>IF('Main Sheet'!J21&gt;0,'Main Sheet'!J21,"")</f>
        <v/>
      </c>
      <c r="D129" s="369" t="str">
        <f>IF('Main Sheet'!J23&gt;0,'Main Sheet'!J23,"")</f>
        <v/>
      </c>
      <c r="E129" s="342"/>
      <c r="F129" s="342"/>
      <c r="G129" s="277"/>
      <c r="H129" s="343"/>
      <c r="I129" s="385"/>
      <c r="J129" s="413"/>
      <c r="L129" t="str">
        <f>IF('Main Sheet'!M125&gt;0,VLOOKUP('Main Sheet'!M125,'VANITY INFO'!AB152:AC1139,2,FALSE),"")</f>
        <v/>
      </c>
      <c r="M129" s="413"/>
      <c r="N129" s="413"/>
      <c r="O129" s="277"/>
      <c r="P129" s="277"/>
      <c r="Q129" s="385"/>
      <c r="R129" s="473"/>
      <c r="S129" s="342"/>
      <c r="T129" s="390" t="str">
        <f>IF('Main Sheet'!AE125&gt;0,VLOOKUP('Main Sheet'!AE125,'VANITY INFO'!AT152:AU1139,2,FALSE),"")</f>
        <v/>
      </c>
      <c r="U129" s="533"/>
      <c r="V129" s="343"/>
      <c r="W129" s="277"/>
      <c r="X129" s="343"/>
    </row>
    <row r="130" spans="1:24" ht="23.25" x14ac:dyDescent="0.35">
      <c r="A130" s="336"/>
      <c r="B130" s="337"/>
      <c r="C130" s="337"/>
      <c r="D130" s="337"/>
      <c r="E130" s="337"/>
      <c r="F130" s="337"/>
      <c r="G130" s="337"/>
      <c r="H130" s="338"/>
      <c r="I130" s="423"/>
      <c r="J130" s="412"/>
      <c r="K130" s="425"/>
      <c r="L130" s="424" t="str">
        <f>IF('Main Sheet'!R127&gt;0,'Main Sheet'!R127,"")</f>
        <v/>
      </c>
      <c r="M130" s="412"/>
      <c r="N130" s="412"/>
      <c r="O130" s="412"/>
      <c r="P130" s="338"/>
      <c r="Q130" s="423"/>
      <c r="R130" s="412"/>
      <c r="S130" s="424"/>
      <c r="T130" s="424"/>
      <c r="U130" s="534"/>
      <c r="V130" s="412"/>
      <c r="W130" s="412"/>
      <c r="X130" s="338"/>
    </row>
    <row r="131" spans="1:24" x14ac:dyDescent="0.25">
      <c r="A131" s="27"/>
      <c r="B131" s="1"/>
      <c r="G131" s="360"/>
      <c r="H131" s="175"/>
      <c r="I131" s="27"/>
      <c r="J131" s="1"/>
      <c r="K131" s="1"/>
      <c r="L131" s="1"/>
      <c r="M131" s="1"/>
      <c r="N131" s="1"/>
      <c r="O131" s="410"/>
      <c r="P131" s="175"/>
      <c r="Q131" s="27"/>
      <c r="R131" s="1"/>
      <c r="W131" s="360"/>
      <c r="X131" s="175"/>
    </row>
    <row r="132" spans="1:24" x14ac:dyDescent="0.25">
      <c r="A132" s="27"/>
      <c r="B132" s="1"/>
      <c r="H132" s="175"/>
      <c r="I132" s="27"/>
      <c r="J132" s="1"/>
      <c r="K132" s="1"/>
      <c r="L132" s="1"/>
      <c r="M132" s="1"/>
      <c r="N132" s="1"/>
      <c r="O132" s="1"/>
      <c r="P132" s="175"/>
      <c r="Q132" s="27"/>
      <c r="R132" s="1"/>
      <c r="X132" s="175"/>
    </row>
    <row r="133" spans="1:24" ht="15.75" x14ac:dyDescent="0.25">
      <c r="A133" s="27"/>
      <c r="B133" s="1"/>
      <c r="D133" s="358" t="s">
        <v>756</v>
      </c>
      <c r="E133" s="359" t="s">
        <v>546</v>
      </c>
      <c r="F133" s="1076">
        <f>'Main Sheet'!C1</f>
        <v>44452</v>
      </c>
      <c r="G133" s="1076"/>
      <c r="H133" s="175"/>
      <c r="I133" s="27"/>
      <c r="J133" s="1"/>
      <c r="K133" s="1"/>
      <c r="L133" s="426" t="s">
        <v>756</v>
      </c>
      <c r="M133" s="420" t="s">
        <v>546</v>
      </c>
      <c r="N133" s="1331">
        <f>+F133</f>
        <v>44452</v>
      </c>
      <c r="O133" s="1331"/>
      <c r="P133" s="175"/>
      <c r="Q133" s="27"/>
      <c r="R133" s="1"/>
      <c r="T133" s="358" t="s">
        <v>756</v>
      </c>
      <c r="U133" s="535" t="s">
        <v>546</v>
      </c>
      <c r="V133" s="1076">
        <f>+F133</f>
        <v>44452</v>
      </c>
      <c r="W133" s="1076"/>
      <c r="X133" s="175"/>
    </row>
    <row r="134" spans="1:24" ht="15.75" x14ac:dyDescent="0.25">
      <c r="A134" s="27"/>
      <c r="B134" s="1"/>
      <c r="D134" s="358"/>
      <c r="E134" s="359" t="s">
        <v>757</v>
      </c>
      <c r="F134" s="1073" t="str">
        <f>IF(H1="","",TEXT(WORKDAY('Main Sheet'!C1, 2),"MMM-DD-YYY"))</f>
        <v>Sep-15-2021</v>
      </c>
      <c r="G134" s="1073"/>
      <c r="H134" s="175"/>
      <c r="I134" s="27"/>
      <c r="J134" s="1"/>
      <c r="K134" s="1"/>
      <c r="L134" s="426"/>
      <c r="M134" s="420" t="s">
        <v>757</v>
      </c>
      <c r="N134" s="1329" t="str">
        <f>+F134</f>
        <v>Sep-15-2021</v>
      </c>
      <c r="O134" s="1329"/>
      <c r="P134" s="175"/>
      <c r="Q134" s="27"/>
      <c r="R134" s="1"/>
      <c r="T134" s="358"/>
      <c r="U134" s="535" t="s">
        <v>757</v>
      </c>
      <c r="V134" s="1073" t="str">
        <f>+F134</f>
        <v>Sep-15-2021</v>
      </c>
      <c r="W134" s="1073"/>
      <c r="X134" s="175"/>
    </row>
    <row r="135" spans="1:24" ht="15.75" x14ac:dyDescent="0.25">
      <c r="A135" s="27"/>
      <c r="B135" s="1"/>
      <c r="D135" s="358"/>
      <c r="E135" s="359"/>
      <c r="F135" s="359"/>
      <c r="G135" s="359"/>
      <c r="H135" s="175"/>
      <c r="I135" s="27"/>
      <c r="J135" s="1"/>
      <c r="K135" s="1"/>
      <c r="L135" s="426"/>
      <c r="M135" s="420"/>
      <c r="N135" s="420"/>
      <c r="O135" s="420"/>
      <c r="P135" s="175"/>
      <c r="Q135" s="27"/>
      <c r="R135" s="1"/>
      <c r="T135" s="358"/>
      <c r="U135" s="535"/>
      <c r="V135" s="359"/>
      <c r="W135" s="359"/>
      <c r="X135" s="175"/>
    </row>
    <row r="136" spans="1:24" ht="15.75" x14ac:dyDescent="0.25">
      <c r="A136" s="27"/>
      <c r="B136" s="1"/>
      <c r="D136" s="358" t="s">
        <v>758</v>
      </c>
      <c r="E136" s="359" t="s">
        <v>546</v>
      </c>
      <c r="F136" s="1073" t="str">
        <f>IF(H1="","",TEXT(WORKDAY('Main Sheet'!C1, 3),"MMM-DD-YYY"))</f>
        <v>Sep-16-2021</v>
      </c>
      <c r="G136" s="1073"/>
      <c r="H136" s="175"/>
      <c r="I136" s="27"/>
      <c r="J136" s="1"/>
      <c r="K136" s="1"/>
      <c r="L136" s="426" t="s">
        <v>758</v>
      </c>
      <c r="M136" s="420" t="s">
        <v>546</v>
      </c>
      <c r="N136" s="1329" t="str">
        <f>+F136</f>
        <v>Sep-16-2021</v>
      </c>
      <c r="O136" s="1329"/>
      <c r="P136" s="175"/>
      <c r="Q136" s="27"/>
      <c r="R136" s="1"/>
      <c r="T136" s="358" t="s">
        <v>758</v>
      </c>
      <c r="U136" s="535" t="s">
        <v>546</v>
      </c>
      <c r="V136" s="1073" t="str">
        <f>+F136</f>
        <v>Sep-16-2021</v>
      </c>
      <c r="W136" s="1073"/>
      <c r="X136" s="175"/>
    </row>
    <row r="137" spans="1:24" ht="15.75" x14ac:dyDescent="0.25">
      <c r="A137" s="27"/>
      <c r="B137" s="1"/>
      <c r="D137" s="358"/>
      <c r="E137" s="359" t="s">
        <v>757</v>
      </c>
      <c r="F137" s="1073" t="str">
        <f>IF(H1="","",TEXT(WORKDAY('Main Sheet'!C1, 4),"MMM-DD-YYY"))</f>
        <v>Sep-17-2021</v>
      </c>
      <c r="G137" s="1073"/>
      <c r="H137" s="175"/>
      <c r="I137" s="27"/>
      <c r="J137" s="1"/>
      <c r="K137" s="1"/>
      <c r="L137" s="426"/>
      <c r="M137" s="420" t="s">
        <v>757</v>
      </c>
      <c r="N137" s="1329" t="str">
        <f>+F137</f>
        <v>Sep-17-2021</v>
      </c>
      <c r="O137" s="1329"/>
      <c r="P137" s="175"/>
      <c r="Q137" s="27"/>
      <c r="R137" s="1"/>
      <c r="T137" s="358"/>
      <c r="U137" s="535" t="s">
        <v>757</v>
      </c>
      <c r="V137" s="1073" t="str">
        <f>+F137</f>
        <v>Sep-17-2021</v>
      </c>
      <c r="W137" s="1073"/>
      <c r="X137" s="175"/>
    </row>
    <row r="138" spans="1:24" ht="15.75" x14ac:dyDescent="0.25">
      <c r="A138" s="27"/>
      <c r="B138" s="1"/>
      <c r="D138" s="358"/>
      <c r="E138" s="359"/>
      <c r="F138" s="359"/>
      <c r="G138" s="359"/>
      <c r="H138" s="175"/>
      <c r="I138" s="27"/>
      <c r="J138" s="1"/>
      <c r="K138" s="1"/>
      <c r="L138" s="426"/>
      <c r="M138" s="420"/>
      <c r="N138" s="420"/>
      <c r="O138" s="420"/>
      <c r="P138" s="175"/>
      <c r="Q138" s="27"/>
      <c r="R138" s="1"/>
      <c r="T138" s="358"/>
      <c r="U138" s="535"/>
      <c r="V138" s="359"/>
      <c r="W138" s="359"/>
      <c r="X138" s="175"/>
    </row>
    <row r="139" spans="1:24" ht="15.75" x14ac:dyDescent="0.25">
      <c r="A139" s="27"/>
      <c r="B139" s="1"/>
      <c r="D139" s="358" t="s">
        <v>759</v>
      </c>
      <c r="E139" s="359" t="s">
        <v>546</v>
      </c>
      <c r="F139" s="1073" t="str">
        <f>IF(H1="","",TEXT(WORKDAY('Main Sheet'!C1, 5),"MMM-DD-YYY"))</f>
        <v>Sep-20-2021</v>
      </c>
      <c r="G139" s="1073"/>
      <c r="H139" s="175"/>
      <c r="I139" s="27"/>
      <c r="J139" s="1"/>
      <c r="K139" s="1"/>
      <c r="L139" s="426" t="s">
        <v>759</v>
      </c>
      <c r="M139" s="420" t="s">
        <v>546</v>
      </c>
      <c r="N139" s="1329" t="str">
        <f>+F139</f>
        <v>Sep-20-2021</v>
      </c>
      <c r="O139" s="1329"/>
      <c r="P139" s="175"/>
      <c r="Q139" s="27"/>
      <c r="R139" s="1"/>
      <c r="T139" s="358" t="s">
        <v>759</v>
      </c>
      <c r="U139" s="535" t="s">
        <v>546</v>
      </c>
      <c r="V139" s="1073" t="str">
        <f>+F139</f>
        <v>Sep-20-2021</v>
      </c>
      <c r="W139" s="1073"/>
      <c r="X139" s="175"/>
    </row>
    <row r="140" spans="1:24" ht="15.75" x14ac:dyDescent="0.25">
      <c r="A140" s="27"/>
      <c r="B140" s="1"/>
      <c r="D140" s="358"/>
      <c r="E140" s="359" t="s">
        <v>757</v>
      </c>
      <c r="F140" s="1073" t="str">
        <f>IF(H1="","",TEXT(WORKDAY('Main Sheet'!C1, 6),"MMM-DD-YYY"))</f>
        <v>Sep-21-2021</v>
      </c>
      <c r="G140" s="1073"/>
      <c r="H140" s="175"/>
      <c r="I140" s="27"/>
      <c r="J140" s="1"/>
      <c r="K140" s="1"/>
      <c r="L140" s="426"/>
      <c r="M140" s="420" t="s">
        <v>757</v>
      </c>
      <c r="N140" s="1329" t="str">
        <f>+F140</f>
        <v>Sep-21-2021</v>
      </c>
      <c r="O140" s="1329"/>
      <c r="P140" s="175"/>
      <c r="Q140" s="27"/>
      <c r="R140" s="1"/>
      <c r="T140" s="358"/>
      <c r="U140" s="535" t="s">
        <v>757</v>
      </c>
      <c r="V140" s="1073" t="str">
        <f>+F140</f>
        <v>Sep-21-2021</v>
      </c>
      <c r="W140" s="1073"/>
      <c r="X140" s="175"/>
    </row>
    <row r="141" spans="1:24" x14ac:dyDescent="0.25">
      <c r="A141" s="27"/>
      <c r="B141" s="1"/>
      <c r="C141" s="1"/>
      <c r="D141" s="1"/>
      <c r="E141" s="1"/>
      <c r="F141" s="1"/>
      <c r="G141" s="1"/>
      <c r="H141" s="175"/>
      <c r="I141" s="27"/>
      <c r="J141" s="1"/>
      <c r="K141" s="1"/>
      <c r="L141" s="1"/>
      <c r="M141" s="1"/>
      <c r="N141" s="1"/>
      <c r="O141" s="1"/>
      <c r="P141" s="175"/>
      <c r="Q141" s="27"/>
      <c r="R141" s="1"/>
      <c r="S141" s="1"/>
      <c r="T141" s="1"/>
      <c r="U141" s="129"/>
      <c r="V141" s="1"/>
      <c r="W141" s="1"/>
      <c r="X141" s="175"/>
    </row>
    <row r="142" spans="1:24" x14ac:dyDescent="0.25">
      <c r="A142" s="203"/>
      <c r="B142" s="339"/>
      <c r="C142" s="339"/>
      <c r="D142" s="339"/>
      <c r="E142" s="339"/>
      <c r="F142" s="339"/>
      <c r="G142" s="339"/>
      <c r="H142" s="53"/>
      <c r="I142" s="203"/>
      <c r="J142" s="413"/>
      <c r="K142" s="413"/>
      <c r="L142" s="413"/>
      <c r="M142" s="413"/>
      <c r="N142" s="413"/>
      <c r="O142" s="413"/>
      <c r="P142" s="53"/>
      <c r="Q142" s="203"/>
      <c r="R142" s="413"/>
      <c r="S142" s="413"/>
      <c r="T142" s="413"/>
      <c r="U142" s="536"/>
      <c r="V142" s="413"/>
      <c r="W142" s="413"/>
      <c r="X142" s="53"/>
    </row>
    <row r="143" spans="1:24" ht="18.75" x14ac:dyDescent="0.3">
      <c r="F143" s="26"/>
      <c r="G143" s="26"/>
      <c r="H143" s="26"/>
    </row>
    <row r="144" spans="1:24" ht="21.6" customHeight="1" x14ac:dyDescent="0.35">
      <c r="A144" s="348" t="s">
        <v>653</v>
      </c>
      <c r="B144" s="357" t="str">
        <f>IF('Main Sheet'!A24&gt;0,'Main Sheet'!C24,"")</f>
        <v>5678.2-5</v>
      </c>
      <c r="C144" s="350"/>
      <c r="D144" s="350"/>
      <c r="E144" s="350"/>
      <c r="F144" s="394" t="s">
        <v>548</v>
      </c>
      <c r="G144" s="393" t="str">
        <f>'Main Sheet'!H1</f>
        <v>37-M</v>
      </c>
      <c r="H144" s="351"/>
      <c r="I144" s="348" t="s">
        <v>653</v>
      </c>
      <c r="J144" s="414" t="str">
        <f>+B144</f>
        <v>5678.2-5</v>
      </c>
      <c r="K144" s="350"/>
      <c r="L144" s="350"/>
      <c r="M144" s="350"/>
      <c r="N144" s="421" t="s">
        <v>548</v>
      </c>
      <c r="O144" s="414" t="str">
        <f>+G144</f>
        <v>37-M</v>
      </c>
      <c r="P144" s="366">
        <v>2</v>
      </c>
      <c r="Q144" s="348" t="s">
        <v>653</v>
      </c>
      <c r="R144" s="476" t="str">
        <f>IF('Main Sheet'!A24&gt;0,'Main Sheet'!C24,"")</f>
        <v>5678.2-5</v>
      </c>
      <c r="S144" s="350"/>
      <c r="T144" s="350"/>
      <c r="U144" s="537">
        <f>IF(R145="MAPLE",1,3)</f>
        <v>1</v>
      </c>
      <c r="V144" s="394" t="s">
        <v>548</v>
      </c>
      <c r="W144" s="393" t="str">
        <f>+G144</f>
        <v>37-M</v>
      </c>
      <c r="X144" s="366">
        <v>2</v>
      </c>
    </row>
    <row r="145" spans="1:24" ht="21.6" customHeight="1" x14ac:dyDescent="0.3">
      <c r="A145" s="352" t="s">
        <v>654</v>
      </c>
      <c r="B145" s="357" t="str">
        <f>IF('Main Sheet'!A24&gt;0,'Main Sheet'!H24,"")</f>
        <v>MAPLE</v>
      </c>
      <c r="C145" s="350"/>
      <c r="D145" s="350"/>
      <c r="E145" s="350"/>
      <c r="F145" s="350"/>
      <c r="G145" s="350"/>
      <c r="H145" s="351"/>
      <c r="I145" s="352" t="s">
        <v>654</v>
      </c>
      <c r="J145" s="422" t="str">
        <f>+B145</f>
        <v>MAPLE</v>
      </c>
      <c r="K145" s="350"/>
      <c r="L145" s="350"/>
      <c r="M145" s="350"/>
      <c r="N145" s="350"/>
      <c r="O145" s="350"/>
      <c r="P145" s="351"/>
      <c r="Q145" s="352" t="s">
        <v>654</v>
      </c>
      <c r="R145" s="476" t="str">
        <f>+B145</f>
        <v>MAPLE</v>
      </c>
      <c r="S145" s="350"/>
      <c r="T145" s="350"/>
      <c r="U145" s="537" t="s">
        <v>1191</v>
      </c>
      <c r="V145" s="350"/>
      <c r="W145" s="350"/>
      <c r="X145" s="351"/>
    </row>
    <row r="146" spans="1:24" ht="21.6" customHeight="1" x14ac:dyDescent="0.3">
      <c r="A146" s="353" t="s">
        <v>655</v>
      </c>
      <c r="B146" s="354" t="str">
        <f>IF('Main Sheet'!A24&gt;0,'Main Sheet'!G24,"")</f>
        <v>SHAKER</v>
      </c>
      <c r="C146" s="355"/>
      <c r="D146" s="355"/>
      <c r="E146" s="355"/>
      <c r="F146" s="355"/>
      <c r="G146" s="355"/>
      <c r="H146" s="356"/>
      <c r="I146" s="353" t="s">
        <v>871</v>
      </c>
      <c r="J146" s="422" t="str">
        <f>+B146</f>
        <v>SHAKER</v>
      </c>
      <c r="K146" s="350"/>
      <c r="L146" s="350"/>
      <c r="M146" s="350"/>
      <c r="N146" s="350"/>
      <c r="O146" s="350"/>
      <c r="P146" s="351"/>
      <c r="Q146" s="353" t="s">
        <v>655</v>
      </c>
      <c r="R146" s="354" t="str">
        <f>+B146</f>
        <v>SHAKER</v>
      </c>
      <c r="S146" s="355"/>
      <c r="T146" s="355"/>
      <c r="U146" s="703" t="s">
        <v>1193</v>
      </c>
      <c r="V146" s="355"/>
      <c r="W146" s="355"/>
      <c r="X146" s="356"/>
    </row>
    <row r="147" spans="1:24" ht="21.6" customHeight="1" x14ac:dyDescent="0.3">
      <c r="A147" s="352" t="s">
        <v>656</v>
      </c>
      <c r="B147" s="357" t="str">
        <f>IF('Main Sheet'!A24&gt;0,'Main Sheet'!I24,"")</f>
        <v>AHM 3700</v>
      </c>
      <c r="C147" s="350"/>
      <c r="D147" s="350"/>
      <c r="E147" s="350"/>
      <c r="F147" s="350" t="str">
        <f>'Main Sheet'!F24</f>
        <v>48X21X33 1/2 2DR 6DW</v>
      </c>
      <c r="G147" s="350"/>
      <c r="H147" s="351"/>
      <c r="I147" s="352" t="s">
        <v>656</v>
      </c>
      <c r="J147" s="422" t="str">
        <f>+B147</f>
        <v>AHM 3700</v>
      </c>
      <c r="K147" s="350"/>
      <c r="L147" s="350"/>
      <c r="M147" s="350"/>
      <c r="N147" s="350"/>
      <c r="O147" s="342"/>
      <c r="P147" s="351"/>
      <c r="Q147" s="352" t="s">
        <v>656</v>
      </c>
      <c r="R147" s="476" t="str">
        <f>+B147</f>
        <v>AHM 3700</v>
      </c>
      <c r="S147" s="350"/>
      <c r="T147" s="350"/>
      <c r="U147" s="531"/>
      <c r="V147" s="350" t="str">
        <f>+F147</f>
        <v>48X21X33 1/2 2DR 6DW</v>
      </c>
      <c r="W147" s="350"/>
      <c r="X147" s="351"/>
    </row>
    <row r="148" spans="1:24" ht="21.6" customHeight="1" x14ac:dyDescent="0.3">
      <c r="A148" s="352" t="s">
        <v>657</v>
      </c>
      <c r="B148" s="1074" t="str">
        <f>IF('Main Sheet'!A24&gt;0,'Main Sheet'!A24,"")</f>
        <v>DEPEUTER'S DECORATING CENTRE</v>
      </c>
      <c r="C148" s="1074"/>
      <c r="D148" s="1074"/>
      <c r="E148" s="1074"/>
      <c r="F148" s="1074"/>
      <c r="G148" s="1074"/>
      <c r="H148" s="1075"/>
      <c r="I148" s="352" t="s">
        <v>657</v>
      </c>
      <c r="J148" s="1330" t="str">
        <f>+B148</f>
        <v>DEPEUTER'S DECORATING CENTRE</v>
      </c>
      <c r="K148" s="1074"/>
      <c r="L148" s="1074"/>
      <c r="M148" s="1074"/>
      <c r="N148" s="1074"/>
      <c r="O148" s="1074"/>
      <c r="P148" s="1075"/>
      <c r="Q148" s="352" t="s">
        <v>657</v>
      </c>
      <c r="R148" s="1074" t="str">
        <f>+B148</f>
        <v>DEPEUTER'S DECORATING CENTRE</v>
      </c>
      <c r="S148" s="1074"/>
      <c r="T148" s="1074"/>
      <c r="U148" s="1074"/>
      <c r="V148" s="1074"/>
      <c r="W148" s="1074"/>
      <c r="X148" s="1075"/>
    </row>
    <row r="149" spans="1:24" ht="21.6" customHeight="1" x14ac:dyDescent="0.35">
      <c r="A149" s="341"/>
      <c r="B149" s="342"/>
      <c r="C149" s="344" t="str">
        <f>IF('Main Sheet'!L146&gt;0,'Main Sheet'!#REF!,"")</f>
        <v/>
      </c>
      <c r="D149" s="1077" t="str">
        <f>IF('Main Sheet'!E24&gt;0,VLOOKUP('Main Sheet'!E24,'VANITY INFO'!A1:C2044,2,FALSE),"")</f>
        <v>48" CLASSIC- 2 DR 6 DW</v>
      </c>
      <c r="E149" s="1078"/>
      <c r="F149" s="1078"/>
      <c r="G149" s="1078"/>
      <c r="H149" s="1079"/>
      <c r="I149" s="341"/>
      <c r="J149" s="342"/>
      <c r="K149" s="344"/>
      <c r="L149" s="1332"/>
      <c r="M149" s="1332"/>
      <c r="N149" s="1332"/>
      <c r="O149" s="1332"/>
      <c r="P149" s="1332"/>
      <c r="Q149" s="341"/>
      <c r="R149" s="342"/>
      <c r="S149" s="344" t="str">
        <f>IF('Main Sheet'!AL145&gt;0,'Main Sheet'!#REF!,"")</f>
        <v/>
      </c>
      <c r="T149" s="1077" t="str">
        <f>+D149</f>
        <v>48" CLASSIC- 2 DR 6 DW</v>
      </c>
      <c r="U149" s="1078"/>
      <c r="V149" s="1078"/>
      <c r="W149" s="1078"/>
      <c r="X149" s="1079"/>
    </row>
    <row r="150" spans="1:24" ht="23.25" customHeight="1" x14ac:dyDescent="0.25">
      <c r="A150" s="27"/>
      <c r="B150" s="335"/>
      <c r="C150" s="1"/>
      <c r="D150" s="1"/>
      <c r="E150" s="1"/>
      <c r="F150" s="343"/>
      <c r="G150" s="47"/>
      <c r="H150" s="175"/>
      <c r="I150" s="419" t="s">
        <v>905</v>
      </c>
      <c r="J150" s="411"/>
      <c r="K150" s="1338" t="str">
        <f>IF('Main Sheet'!J24&gt;0,VLOOKUP('Main Sheet'!J26,'VANITY INFO'!$R$1:$S$4,2,0),"")</f>
        <v/>
      </c>
      <c r="L150" s="1338"/>
      <c r="M150" s="1338"/>
      <c r="N150" s="343" t="str">
        <f>IF('Main Sheet'!J24&gt;0,'Main Sheet'!J24,"")</f>
        <v/>
      </c>
      <c r="O150" s="416"/>
      <c r="P150" s="416"/>
      <c r="Q150" s="27"/>
      <c r="R150" s="1316" t="str">
        <f>IF(U144=1,"MAPLE OUT HARDROCK IN SIDE ",U145)</f>
        <v xml:space="preserve">MAPLE OUT HARDROCK IN SIDE </v>
      </c>
      <c r="S150" s="1316"/>
      <c r="T150" s="1316"/>
      <c r="U150" s="1316"/>
      <c r="V150" s="1316"/>
      <c r="W150" s="1316"/>
      <c r="X150" s="1316"/>
    </row>
    <row r="151" spans="1:24" s="22" customFormat="1" ht="23.25" x14ac:dyDescent="0.35">
      <c r="A151" s="363"/>
      <c r="B151" s="364" t="str">
        <f>IF('Main Sheet'!M26&gt;0,'Main Sheet'!M26,"")</f>
        <v/>
      </c>
      <c r="C151" s="1083" t="str">
        <f>IF('Main Sheet'!M24&gt;0,'Main Sheet'!M24,"")</f>
        <v/>
      </c>
      <c r="D151" s="1084"/>
      <c r="E151" s="1085" t="str">
        <f>IF('Main Sheet'!M24&gt;0,'Main Sheet'!M3,"")</f>
        <v/>
      </c>
      <c r="F151" s="1086"/>
      <c r="G151" s="363"/>
      <c r="H151" s="365"/>
      <c r="I151" s="363"/>
      <c r="J151" s="389"/>
      <c r="K151" s="1083"/>
      <c r="L151" s="1084"/>
      <c r="M151" s="1085"/>
      <c r="N151" s="1086"/>
      <c r="O151" s="415"/>
      <c r="P151" s="416"/>
      <c r="Q151" s="478" t="s">
        <v>962</v>
      </c>
      <c r="R151" s="1321" t="str">
        <f>IF('Main Sheet'!A149&gt;0,'Main Sheet'!K149,"")</f>
        <v/>
      </c>
      <c r="S151" s="1322"/>
      <c r="T151" s="1322"/>
      <c r="U151" s="532"/>
      <c r="V151" s="480"/>
      <c r="W151" s="479"/>
      <c r="X151" s="481"/>
    </row>
    <row r="152" spans="1:24" ht="270.60000000000002" customHeight="1" x14ac:dyDescent="0.25">
      <c r="A152" s="340"/>
      <c r="B152" s="1323" t="str">
        <f>IF('Main Sheet'!E24&gt;0,VLOOKUP('Main Sheet'!E24,'VANITY INFO'!C1:D2044,2,FALSE),"")</f>
        <v xml:space="preserve">[2] --11 7/8 X 26 1/2 -- DOOR                 [6]-- 11 7/8 X 8 3/4 -- DRAWER                  [1]-- 47 7/8 X 4-- CLASSIC KICK                 [1]-- 47 7/8 X 2 3/4 -- MOULDING </v>
      </c>
      <c r="C152" s="1324"/>
      <c r="D152" s="1324"/>
      <c r="E152" s="1324"/>
      <c r="F152" s="1325"/>
      <c r="G152" s="345"/>
      <c r="H152" s="175"/>
      <c r="I152" s="1333"/>
      <c r="J152" s="1334"/>
      <c r="K152" s="1334"/>
      <c r="L152" s="1334"/>
      <c r="M152" s="1334"/>
      <c r="N152" s="1334"/>
      <c r="O152" s="1334"/>
      <c r="P152" s="1335"/>
      <c r="Q152" s="1319" t="e">
        <f>IF('Main Sheet'!F24&gt;0,VLOOKUP('Main Sheet'!F24,'VANITY INFO'!C1:AC2187,2,FALSE),"")</f>
        <v>#N/A</v>
      </c>
      <c r="R152" s="1320"/>
      <c r="S152" s="1320"/>
      <c r="T152" s="1320"/>
      <c r="U152" s="1320"/>
      <c r="V152" s="1320"/>
      <c r="W152" s="1317" t="str">
        <f>IF(U144=1,"  HARDROCK ",U146)</f>
        <v xml:space="preserve">  HARDROCK </v>
      </c>
      <c r="X152" s="1318"/>
    </row>
    <row r="153" spans="1:24" ht="23.25" x14ac:dyDescent="0.35">
      <c r="A153" s="346" t="str">
        <f>IF('Main Sheet'!J24&gt;0,'Main Sheet'!J3,"")</f>
        <v/>
      </c>
      <c r="B153" s="342"/>
      <c r="C153" s="369" t="str">
        <f>IF('Main Sheet'!J24&gt;0,'Main Sheet'!J24,"")</f>
        <v/>
      </c>
      <c r="D153" s="369" t="str">
        <f>IF('Main Sheet'!J26&gt;0,'Main Sheet'!J26,"")</f>
        <v/>
      </c>
      <c r="E153" s="342"/>
      <c r="F153" s="342"/>
      <c r="G153" s="277"/>
      <c r="H153" s="343"/>
      <c r="I153" s="385"/>
      <c r="J153" s="413"/>
      <c r="L153" t="str">
        <f>IF('Main Sheet'!M150&gt;0,VLOOKUP('Main Sheet'!M150,'VANITY INFO'!AB177:AC1164,2,FALSE),"")</f>
        <v/>
      </c>
      <c r="M153" s="413"/>
      <c r="N153" s="413"/>
      <c r="O153" s="277"/>
      <c r="P153" s="277"/>
      <c r="Q153" s="385"/>
      <c r="R153" s="473"/>
      <c r="S153" s="342"/>
      <c r="T153" s="390" t="str">
        <f>IF('Main Sheet'!AE149&gt;0,VLOOKUP('Main Sheet'!AE149,'VANITY INFO'!AT176:AU1163,2,FALSE),"")</f>
        <v/>
      </c>
      <c r="U153" s="533"/>
      <c r="V153" s="343"/>
      <c r="W153" s="277"/>
      <c r="X153" s="343"/>
    </row>
    <row r="154" spans="1:24" ht="23.25" x14ac:dyDescent="0.35">
      <c r="A154" s="336"/>
      <c r="B154" s="337"/>
      <c r="C154" s="337"/>
      <c r="D154" s="337"/>
      <c r="E154" s="337"/>
      <c r="F154" s="337"/>
      <c r="G154" s="337"/>
      <c r="H154" s="338"/>
      <c r="I154" s="423"/>
      <c r="J154" s="412"/>
      <c r="K154" s="425"/>
      <c r="L154" s="424" t="str">
        <f>IF('Main Sheet'!R152&gt;0,'Main Sheet'!R152,"")</f>
        <v/>
      </c>
      <c r="M154" s="412"/>
      <c r="N154" s="412"/>
      <c r="O154" s="412"/>
      <c r="P154" s="338"/>
      <c r="Q154" s="423"/>
      <c r="R154" s="412"/>
      <c r="S154" s="424"/>
      <c r="T154" s="424"/>
      <c r="U154" s="534"/>
      <c r="V154" s="412"/>
      <c r="W154" s="412"/>
      <c r="X154" s="338"/>
    </row>
    <row r="155" spans="1:24" x14ac:dyDescent="0.25">
      <c r="A155" s="27"/>
      <c r="B155" s="1"/>
      <c r="G155" s="360"/>
      <c r="H155" s="175"/>
      <c r="I155" s="27"/>
      <c r="J155" s="1"/>
      <c r="K155" s="1"/>
      <c r="L155" s="1"/>
      <c r="M155" s="1"/>
      <c r="N155" s="1"/>
      <c r="O155" s="410"/>
      <c r="P155" s="175"/>
      <c r="Q155" s="27"/>
      <c r="R155" s="1"/>
      <c r="W155" s="360"/>
      <c r="X155" s="175"/>
    </row>
    <row r="156" spans="1:24" x14ac:dyDescent="0.25">
      <c r="A156" s="27"/>
      <c r="B156" s="1"/>
      <c r="H156" s="175"/>
      <c r="I156" s="27"/>
      <c r="J156" s="1"/>
      <c r="K156" s="1"/>
      <c r="L156" s="1"/>
      <c r="M156" s="1"/>
      <c r="N156" s="1"/>
      <c r="O156" s="1"/>
      <c r="P156" s="175"/>
      <c r="Q156" s="27"/>
      <c r="R156" s="1"/>
      <c r="X156" s="175"/>
    </row>
    <row r="157" spans="1:24" ht="15.75" x14ac:dyDescent="0.25">
      <c r="A157" s="27"/>
      <c r="B157" s="1"/>
      <c r="D157" s="358" t="s">
        <v>756</v>
      </c>
      <c r="E157" s="359" t="s">
        <v>546</v>
      </c>
      <c r="F157" s="1076">
        <f>'Main Sheet'!C1</f>
        <v>44452</v>
      </c>
      <c r="G157" s="1076"/>
      <c r="H157" s="175"/>
      <c r="I157" s="27"/>
      <c r="J157" s="1"/>
      <c r="K157" s="1"/>
      <c r="L157" s="426" t="s">
        <v>756</v>
      </c>
      <c r="M157" s="420" t="s">
        <v>546</v>
      </c>
      <c r="N157" s="1331">
        <f>+F157</f>
        <v>44452</v>
      </c>
      <c r="O157" s="1331"/>
      <c r="P157" s="175"/>
      <c r="Q157" s="27"/>
      <c r="R157" s="1"/>
      <c r="T157" s="358" t="s">
        <v>756</v>
      </c>
      <c r="U157" s="535" t="s">
        <v>546</v>
      </c>
      <c r="V157" s="1076">
        <f>+F157</f>
        <v>44452</v>
      </c>
      <c r="W157" s="1076"/>
      <c r="X157" s="175"/>
    </row>
    <row r="158" spans="1:24" ht="15.75" x14ac:dyDescent="0.25">
      <c r="A158" s="27"/>
      <c r="B158" s="1"/>
      <c r="D158" s="358"/>
      <c r="E158" s="359" t="s">
        <v>757</v>
      </c>
      <c r="F158" s="1073" t="str">
        <f>IF(H1="","",TEXT(WORKDAY('Main Sheet'!C1, 2),"MMM-DD-YYY"))</f>
        <v>Sep-15-2021</v>
      </c>
      <c r="G158" s="1073"/>
      <c r="H158" s="175"/>
      <c r="I158" s="27"/>
      <c r="J158" s="1"/>
      <c r="K158" s="1"/>
      <c r="L158" s="426"/>
      <c r="M158" s="420" t="s">
        <v>757</v>
      </c>
      <c r="N158" s="1329" t="str">
        <f>+F158</f>
        <v>Sep-15-2021</v>
      </c>
      <c r="O158" s="1329"/>
      <c r="P158" s="175"/>
      <c r="Q158" s="27"/>
      <c r="R158" s="1"/>
      <c r="T158" s="358"/>
      <c r="U158" s="535" t="s">
        <v>757</v>
      </c>
      <c r="V158" s="1073" t="str">
        <f>+F158</f>
        <v>Sep-15-2021</v>
      </c>
      <c r="W158" s="1073"/>
      <c r="X158" s="175"/>
    </row>
    <row r="159" spans="1:24" ht="15.75" x14ac:dyDescent="0.25">
      <c r="A159" s="27"/>
      <c r="B159" s="1"/>
      <c r="D159" s="358"/>
      <c r="E159" s="359"/>
      <c r="F159" s="359"/>
      <c r="G159" s="359"/>
      <c r="H159" s="175"/>
      <c r="I159" s="27"/>
      <c r="J159" s="1"/>
      <c r="K159" s="1"/>
      <c r="L159" s="426"/>
      <c r="M159" s="420"/>
      <c r="N159" s="420"/>
      <c r="O159" s="420"/>
      <c r="P159" s="175"/>
      <c r="Q159" s="27"/>
      <c r="R159" s="1"/>
      <c r="T159" s="358"/>
      <c r="U159" s="535"/>
      <c r="V159" s="359"/>
      <c r="W159" s="359"/>
      <c r="X159" s="175"/>
    </row>
    <row r="160" spans="1:24" ht="15.75" x14ac:dyDescent="0.25">
      <c r="A160" s="27"/>
      <c r="B160" s="1"/>
      <c r="D160" s="358" t="s">
        <v>758</v>
      </c>
      <c r="E160" s="359" t="s">
        <v>546</v>
      </c>
      <c r="F160" s="1073" t="str">
        <f>IF(H1="","",TEXT(WORKDAY('Main Sheet'!C1, 3),"MMM-DD-YYY"))</f>
        <v>Sep-16-2021</v>
      </c>
      <c r="G160" s="1073"/>
      <c r="H160" s="175"/>
      <c r="I160" s="27"/>
      <c r="J160" s="1"/>
      <c r="K160" s="1"/>
      <c r="L160" s="426" t="s">
        <v>758</v>
      </c>
      <c r="M160" s="420" t="s">
        <v>546</v>
      </c>
      <c r="N160" s="1329" t="str">
        <f>+F160</f>
        <v>Sep-16-2021</v>
      </c>
      <c r="O160" s="1329"/>
      <c r="P160" s="175"/>
      <c r="Q160" s="27"/>
      <c r="R160" s="1"/>
      <c r="T160" s="358" t="s">
        <v>758</v>
      </c>
      <c r="U160" s="535" t="s">
        <v>546</v>
      </c>
      <c r="V160" s="1073" t="str">
        <f>+F160</f>
        <v>Sep-16-2021</v>
      </c>
      <c r="W160" s="1073"/>
      <c r="X160" s="175"/>
    </row>
    <row r="161" spans="1:24" ht="15.75" x14ac:dyDescent="0.25">
      <c r="A161" s="27"/>
      <c r="B161" s="1"/>
      <c r="D161" s="358"/>
      <c r="E161" s="359" t="s">
        <v>757</v>
      </c>
      <c r="F161" s="1073" t="str">
        <f>IF(H1="","",TEXT(WORKDAY('Main Sheet'!C1, 4),"MMM-DD-YYY"))</f>
        <v>Sep-17-2021</v>
      </c>
      <c r="G161" s="1073"/>
      <c r="H161" s="175"/>
      <c r="I161" s="27"/>
      <c r="J161" s="1"/>
      <c r="K161" s="1"/>
      <c r="L161" s="426"/>
      <c r="M161" s="420" t="s">
        <v>757</v>
      </c>
      <c r="N161" s="1329" t="str">
        <f>+F161</f>
        <v>Sep-17-2021</v>
      </c>
      <c r="O161" s="1329"/>
      <c r="P161" s="175"/>
      <c r="Q161" s="27"/>
      <c r="R161" s="1"/>
      <c r="T161" s="358"/>
      <c r="U161" s="535" t="s">
        <v>757</v>
      </c>
      <c r="V161" s="1073" t="str">
        <f>+F161</f>
        <v>Sep-17-2021</v>
      </c>
      <c r="W161" s="1073"/>
      <c r="X161" s="175"/>
    </row>
    <row r="162" spans="1:24" ht="15.75" x14ac:dyDescent="0.25">
      <c r="A162" s="27"/>
      <c r="B162" s="1"/>
      <c r="D162" s="358"/>
      <c r="E162" s="359"/>
      <c r="F162" s="359"/>
      <c r="G162" s="359"/>
      <c r="H162" s="175"/>
      <c r="I162" s="27"/>
      <c r="J162" s="1"/>
      <c r="K162" s="1"/>
      <c r="L162" s="426"/>
      <c r="M162" s="420"/>
      <c r="N162" s="420"/>
      <c r="O162" s="420"/>
      <c r="P162" s="175"/>
      <c r="Q162" s="27"/>
      <c r="R162" s="1"/>
      <c r="T162" s="358"/>
      <c r="U162" s="535"/>
      <c r="V162" s="359"/>
      <c r="W162" s="359"/>
      <c r="X162" s="175"/>
    </row>
    <row r="163" spans="1:24" ht="15.75" x14ac:dyDescent="0.25">
      <c r="A163" s="27"/>
      <c r="B163" s="1"/>
      <c r="D163" s="358" t="s">
        <v>759</v>
      </c>
      <c r="E163" s="359" t="s">
        <v>546</v>
      </c>
      <c r="F163" s="1073" t="str">
        <f>IF(H1="","",TEXT(WORKDAY('Main Sheet'!C1, 5),"MMM-DD-YYY"))</f>
        <v>Sep-20-2021</v>
      </c>
      <c r="G163" s="1073"/>
      <c r="H163" s="175"/>
      <c r="I163" s="27"/>
      <c r="J163" s="1"/>
      <c r="K163" s="1"/>
      <c r="L163" s="426" t="s">
        <v>759</v>
      </c>
      <c r="M163" s="420" t="s">
        <v>546</v>
      </c>
      <c r="N163" s="1329" t="str">
        <f>+F163</f>
        <v>Sep-20-2021</v>
      </c>
      <c r="O163" s="1329"/>
      <c r="P163" s="175"/>
      <c r="Q163" s="27"/>
      <c r="R163" s="1"/>
      <c r="T163" s="358" t="s">
        <v>759</v>
      </c>
      <c r="U163" s="535" t="s">
        <v>546</v>
      </c>
      <c r="V163" s="1073" t="str">
        <f>+F163</f>
        <v>Sep-20-2021</v>
      </c>
      <c r="W163" s="1073"/>
      <c r="X163" s="175"/>
    </row>
    <row r="164" spans="1:24" ht="15.75" x14ac:dyDescent="0.25">
      <c r="A164" s="27"/>
      <c r="B164" s="1"/>
      <c r="D164" s="358"/>
      <c r="E164" s="359" t="s">
        <v>757</v>
      </c>
      <c r="F164" s="1073" t="str">
        <f>IF(H1="","",TEXT(WORKDAY('Main Sheet'!C1, 6),"MMM-DD-YYY"))</f>
        <v>Sep-21-2021</v>
      </c>
      <c r="G164" s="1073"/>
      <c r="H164" s="175"/>
      <c r="I164" s="27"/>
      <c r="J164" s="1"/>
      <c r="K164" s="1"/>
      <c r="L164" s="426"/>
      <c r="M164" s="420" t="s">
        <v>757</v>
      </c>
      <c r="N164" s="1329" t="str">
        <f>+F164</f>
        <v>Sep-21-2021</v>
      </c>
      <c r="O164" s="1329"/>
      <c r="P164" s="175"/>
      <c r="Q164" s="27"/>
      <c r="R164" s="1"/>
      <c r="T164" s="358"/>
      <c r="U164" s="535" t="s">
        <v>757</v>
      </c>
      <c r="V164" s="1073" t="str">
        <f>+F164</f>
        <v>Sep-21-2021</v>
      </c>
      <c r="W164" s="1073"/>
      <c r="X164" s="175"/>
    </row>
    <row r="165" spans="1:24" x14ac:dyDescent="0.25">
      <c r="A165" s="27"/>
      <c r="B165" s="1"/>
      <c r="C165" s="1"/>
      <c r="D165" s="1"/>
      <c r="E165" s="1"/>
      <c r="F165" s="1"/>
      <c r="G165" s="1"/>
      <c r="H165" s="175"/>
      <c r="I165" s="27"/>
      <c r="J165" s="1"/>
      <c r="K165" s="1"/>
      <c r="L165" s="1"/>
      <c r="M165" s="1"/>
      <c r="N165" s="1"/>
      <c r="O165" s="1"/>
      <c r="P165" s="175"/>
      <c r="Q165" s="27"/>
      <c r="R165" s="1"/>
      <c r="S165" s="1"/>
      <c r="T165" s="1"/>
      <c r="U165" s="129"/>
      <c r="V165" s="1"/>
      <c r="W165" s="1"/>
      <c r="X165" s="175"/>
    </row>
    <row r="166" spans="1:24" x14ac:dyDescent="0.25">
      <c r="A166" s="203"/>
      <c r="B166" s="339"/>
      <c r="C166" s="339"/>
      <c r="D166" s="339"/>
      <c r="E166" s="339"/>
      <c r="F166" s="339"/>
      <c r="G166" s="339"/>
      <c r="H166" s="53"/>
      <c r="I166" s="203"/>
      <c r="J166" s="413"/>
      <c r="K166" s="413"/>
      <c r="L166" s="413"/>
      <c r="M166" s="413"/>
      <c r="N166" s="413"/>
      <c r="O166" s="413"/>
      <c r="P166" s="53"/>
      <c r="Q166" s="203"/>
      <c r="R166" s="413"/>
      <c r="S166" s="413"/>
      <c r="T166" s="413"/>
      <c r="U166" s="536"/>
      <c r="V166" s="413"/>
      <c r="W166" s="413"/>
      <c r="X166" s="53"/>
    </row>
    <row r="169" spans="1:24" ht="21.6" customHeight="1" x14ac:dyDescent="0.35">
      <c r="A169" s="348" t="s">
        <v>653</v>
      </c>
      <c r="B169" s="357" t="str">
        <f>IF('Main Sheet'!A27&gt;0,'Main Sheet'!C27,"")</f>
        <v>5678.3-5</v>
      </c>
      <c r="C169" s="350"/>
      <c r="D169" s="350"/>
      <c r="E169" s="350"/>
      <c r="F169" s="394" t="s">
        <v>548</v>
      </c>
      <c r="G169" s="393" t="str">
        <f>'Main Sheet'!H1</f>
        <v>37-M</v>
      </c>
      <c r="H169" s="351"/>
      <c r="I169" s="348" t="s">
        <v>653</v>
      </c>
      <c r="J169" s="414" t="str">
        <f>+B169</f>
        <v>5678.3-5</v>
      </c>
      <c r="K169" s="350"/>
      <c r="L169" s="350"/>
      <c r="M169" s="350"/>
      <c r="N169" s="421" t="s">
        <v>548</v>
      </c>
      <c r="O169" s="414" t="str">
        <f>+G169</f>
        <v>37-M</v>
      </c>
      <c r="P169" s="366">
        <v>2</v>
      </c>
      <c r="Q169" s="348" t="s">
        <v>653</v>
      </c>
      <c r="R169" s="484" t="str">
        <f>IF('Main Sheet'!A27&gt;0,'Main Sheet'!C27,"")</f>
        <v>5678.3-5</v>
      </c>
      <c r="S169" s="350"/>
      <c r="T169" s="350"/>
      <c r="U169" s="537">
        <f>IF(R170="MAPLE",1,3)</f>
        <v>1</v>
      </c>
      <c r="V169" s="394" t="s">
        <v>548</v>
      </c>
      <c r="W169" s="393" t="str">
        <f>+G169</f>
        <v>37-M</v>
      </c>
      <c r="X169" s="366">
        <v>2</v>
      </c>
    </row>
    <row r="170" spans="1:24" ht="21.6" customHeight="1" x14ac:dyDescent="0.3">
      <c r="A170" s="352" t="s">
        <v>654</v>
      </c>
      <c r="B170" s="357" t="str">
        <f>IF('Main Sheet'!A27&gt;0,'Main Sheet'!H27,"")</f>
        <v>MAPLE</v>
      </c>
      <c r="C170" s="350"/>
      <c r="D170" s="350"/>
      <c r="E170" s="350"/>
      <c r="F170" s="350"/>
      <c r="G170" s="350"/>
      <c r="H170" s="351"/>
      <c r="I170" s="352" t="s">
        <v>654</v>
      </c>
      <c r="J170" s="422" t="str">
        <f>+B170</f>
        <v>MAPLE</v>
      </c>
      <c r="K170" s="350"/>
      <c r="L170" s="350"/>
      <c r="M170" s="350"/>
      <c r="N170" s="350"/>
      <c r="O170" s="350"/>
      <c r="P170" s="351"/>
      <c r="Q170" s="352" t="s">
        <v>654</v>
      </c>
      <c r="R170" s="484" t="str">
        <f>+B170</f>
        <v>MAPLE</v>
      </c>
      <c r="S170" s="350"/>
      <c r="T170" s="350"/>
      <c r="U170" s="537" t="s">
        <v>1191</v>
      </c>
      <c r="V170" s="350"/>
      <c r="W170" s="350"/>
      <c r="X170" s="351"/>
    </row>
    <row r="171" spans="1:24" ht="21.6" customHeight="1" x14ac:dyDescent="0.3">
      <c r="A171" s="353" t="s">
        <v>655</v>
      </c>
      <c r="B171" s="354" t="str">
        <f>IF('Main Sheet'!A27&gt;0,'Main Sheet'!G27,"")</f>
        <v>SHAKER</v>
      </c>
      <c r="C171" s="355"/>
      <c r="D171" s="355"/>
      <c r="E171" s="355"/>
      <c r="F171" s="355"/>
      <c r="G171" s="355"/>
      <c r="H171" s="356"/>
      <c r="I171" s="353" t="s">
        <v>871</v>
      </c>
      <c r="J171" s="422" t="str">
        <f>+B171</f>
        <v>SHAKER</v>
      </c>
      <c r="K171" s="350"/>
      <c r="L171" s="350"/>
      <c r="M171" s="350"/>
      <c r="N171" s="350"/>
      <c r="O171" s="350"/>
      <c r="P171" s="351"/>
      <c r="Q171" s="353" t="s">
        <v>655</v>
      </c>
      <c r="R171" s="354" t="str">
        <f>+B171</f>
        <v>SHAKER</v>
      </c>
      <c r="S171" s="355"/>
      <c r="T171" s="355"/>
      <c r="U171" s="703" t="s">
        <v>1193</v>
      </c>
      <c r="V171" s="355"/>
      <c r="W171" s="355"/>
      <c r="X171" s="356"/>
    </row>
    <row r="172" spans="1:24" ht="21.6" customHeight="1" x14ac:dyDescent="0.3">
      <c r="A172" s="352" t="s">
        <v>656</v>
      </c>
      <c r="B172" s="357" t="str">
        <f>IF('Main Sheet'!A27&gt;0,'Main Sheet'!I27,"")</f>
        <v>AHM 3700</v>
      </c>
      <c r="C172" s="350"/>
      <c r="D172" s="350"/>
      <c r="E172" s="350"/>
      <c r="F172" s="350" t="str">
        <f>'Main Sheet'!F27</f>
        <v>60X21X33 1/2 4DR3DW</v>
      </c>
      <c r="G172" s="350"/>
      <c r="H172" s="351"/>
      <c r="I172" s="352" t="s">
        <v>656</v>
      </c>
      <c r="J172" s="422" t="str">
        <f>+B172</f>
        <v>AHM 3700</v>
      </c>
      <c r="K172" s="350"/>
      <c r="L172" s="350"/>
      <c r="M172" s="350"/>
      <c r="N172" s="350"/>
      <c r="O172" s="342"/>
      <c r="P172" s="351"/>
      <c r="Q172" s="352" t="s">
        <v>656</v>
      </c>
      <c r="R172" s="484" t="str">
        <f>+B172</f>
        <v>AHM 3700</v>
      </c>
      <c r="S172" s="350"/>
      <c r="T172" s="350"/>
      <c r="U172" s="531"/>
      <c r="V172" s="350" t="str">
        <f>+F172</f>
        <v>60X21X33 1/2 4DR3DW</v>
      </c>
      <c r="W172" s="350"/>
      <c r="X172" s="351"/>
    </row>
    <row r="173" spans="1:24" ht="21.6" customHeight="1" x14ac:dyDescent="0.3">
      <c r="A173" s="352" t="s">
        <v>657</v>
      </c>
      <c r="B173" s="1074" t="str">
        <f>IF('Main Sheet'!A27&gt;0,'Main Sheet'!A27,"")</f>
        <v>DEPEUTER'S DECORATING CENTRE</v>
      </c>
      <c r="C173" s="1074"/>
      <c r="D173" s="1074"/>
      <c r="E173" s="1074"/>
      <c r="F173" s="1074"/>
      <c r="G173" s="1074"/>
      <c r="H173" s="1075"/>
      <c r="I173" s="352" t="s">
        <v>657</v>
      </c>
      <c r="J173" s="1330" t="str">
        <f>+B173</f>
        <v>DEPEUTER'S DECORATING CENTRE</v>
      </c>
      <c r="K173" s="1074"/>
      <c r="L173" s="1074"/>
      <c r="M173" s="1074"/>
      <c r="N173" s="1074"/>
      <c r="O173" s="1074"/>
      <c r="P173" s="1075"/>
      <c r="Q173" s="352" t="s">
        <v>657</v>
      </c>
      <c r="R173" s="1074" t="str">
        <f>+B173</f>
        <v>DEPEUTER'S DECORATING CENTRE</v>
      </c>
      <c r="S173" s="1074"/>
      <c r="T173" s="1074"/>
      <c r="U173" s="1074"/>
      <c r="V173" s="1074"/>
      <c r="W173" s="1074"/>
      <c r="X173" s="1075"/>
    </row>
    <row r="174" spans="1:24" ht="21.6" customHeight="1" x14ac:dyDescent="0.35">
      <c r="A174" s="341"/>
      <c r="B174" s="342"/>
      <c r="C174" s="344" t="str">
        <f>IF('Main Sheet'!L411&gt;0,'Main Sheet'!#REF!,"")</f>
        <v/>
      </c>
      <c r="D174" s="1077" t="str">
        <f>IF('Main Sheet'!E27&gt;0,VLOOKUP('Main Sheet'!E27,'VANITY INFO'!A1:C2044,2,FALSE),"")</f>
        <v>60" CLASSIC- 4 DR 3 DW</v>
      </c>
      <c r="E174" s="1078"/>
      <c r="F174" s="1078"/>
      <c r="G174" s="1078"/>
      <c r="H174" s="1079"/>
      <c r="I174" s="341"/>
      <c r="J174" s="342"/>
      <c r="K174" s="344"/>
      <c r="L174" s="1332"/>
      <c r="M174" s="1332"/>
      <c r="N174" s="1332"/>
      <c r="O174" s="1332"/>
      <c r="P174" s="1332"/>
      <c r="Q174" s="341"/>
      <c r="R174" s="342"/>
      <c r="S174" s="344" t="str">
        <f>IF('Main Sheet'!AL170&gt;0,'Main Sheet'!#REF!,"")</f>
        <v/>
      </c>
      <c r="T174" s="1077" t="str">
        <f>+D174</f>
        <v>60" CLASSIC- 4 DR 3 DW</v>
      </c>
      <c r="U174" s="1078"/>
      <c r="V174" s="1078"/>
      <c r="W174" s="1078"/>
      <c r="X174" s="1079"/>
    </row>
    <row r="175" spans="1:24" ht="21.6" customHeight="1" x14ac:dyDescent="0.25">
      <c r="A175" s="27"/>
      <c r="B175" s="335"/>
      <c r="C175" s="1"/>
      <c r="D175" s="1"/>
      <c r="E175" s="1"/>
      <c r="F175" s="343"/>
      <c r="G175" s="47"/>
      <c r="H175" s="175"/>
      <c r="I175" s="419" t="s">
        <v>905</v>
      </c>
      <c r="J175" s="411"/>
      <c r="K175" s="1338" t="str">
        <f>IF('Main Sheet'!J27&gt;0,VLOOKUP('Main Sheet'!J29,'VANITY INFO'!$R$1:$S$4,2,0),"")</f>
        <v/>
      </c>
      <c r="L175" s="1338"/>
      <c r="M175" s="1338"/>
      <c r="N175" s="343" t="str">
        <f>IF('Main Sheet'!J27&gt;0,'Main Sheet'!J27,"")</f>
        <v/>
      </c>
      <c r="O175" s="416"/>
      <c r="P175" s="416"/>
      <c r="Q175" s="27"/>
      <c r="R175" s="1316" t="str">
        <f>IF(U169=1,"MAPLE OUT HARDROCK IN SIDE ",U170)</f>
        <v xml:space="preserve">MAPLE OUT HARDROCK IN SIDE </v>
      </c>
      <c r="S175" s="1316"/>
      <c r="T175" s="1316"/>
      <c r="U175" s="1316"/>
      <c r="V175" s="1316"/>
      <c r="W175" s="1316"/>
      <c r="X175" s="1316"/>
    </row>
    <row r="176" spans="1:24" s="22" customFormat="1" ht="21.6" customHeight="1" x14ac:dyDescent="0.35">
      <c r="A176" s="363"/>
      <c r="B176" s="364" t="str">
        <f>IF('Main Sheet'!M29&gt;0,'Main Sheet'!M29,"")</f>
        <v>[4]</v>
      </c>
      <c r="C176" s="1083" t="str">
        <f>IF('Main Sheet'!M27&gt;0,'Main Sheet'!M27,"")</f>
        <v>24WX32H</v>
      </c>
      <c r="D176" s="1084"/>
      <c r="E176" s="1085" t="str">
        <f>IF('Main Sheet'!M27&gt;0,'Main Sheet'!M3,"")</f>
        <v>FRAMED MIRROR</v>
      </c>
      <c r="F176" s="1086"/>
      <c r="G176" s="363"/>
      <c r="H176" s="365"/>
      <c r="I176" s="363"/>
      <c r="J176" s="389"/>
      <c r="K176" s="1083"/>
      <c r="L176" s="1084"/>
      <c r="M176" s="1085"/>
      <c r="N176" s="1086"/>
      <c r="O176" s="415"/>
      <c r="P176" s="416"/>
      <c r="Q176" s="478" t="s">
        <v>962</v>
      </c>
      <c r="R176" s="1321" t="str">
        <f>IF('Main Sheet'!A174&gt;0,'Main Sheet'!K174,"")</f>
        <v/>
      </c>
      <c r="S176" s="1322"/>
      <c r="T176" s="1322"/>
      <c r="U176" s="532"/>
      <c r="V176" s="480"/>
      <c r="W176" s="479"/>
      <c r="X176" s="481"/>
    </row>
    <row r="177" spans="1:24" ht="270" customHeight="1" x14ac:dyDescent="0.25">
      <c r="A177" s="340"/>
      <c r="B177" s="1323" t="str">
        <f>IF('Main Sheet'!E27&gt;0,VLOOKUP('Main Sheet'!E27,'VANITY INFO'!C1:D2044,2,FALSE),"")</f>
        <v xml:space="preserve">[4] --11 7/8 X 26 1/2 -- DOOR                 [3]-- 11 7/8 X 8 3/4 -- DRAWER                  [1]-- 59 7/8 X 4-- CLASSIC KICK                 [1]-- 59 7/8 X 2 3/4 -- MOULDING </v>
      </c>
      <c r="C177" s="1324"/>
      <c r="D177" s="1324"/>
      <c r="E177" s="1324"/>
      <c r="F177" s="1325"/>
      <c r="G177" s="345"/>
      <c r="H177" s="175"/>
      <c r="I177" s="1333"/>
      <c r="J177" s="1334"/>
      <c r="K177" s="1334"/>
      <c r="L177" s="1334"/>
      <c r="M177" s="1334"/>
      <c r="N177" s="1334"/>
      <c r="O177" s="1334"/>
      <c r="P177" s="1335"/>
      <c r="Q177" s="1319" t="e">
        <f>IF('Main Sheet'!F27&gt;0,VLOOKUP('Main Sheet'!F27,'VANITY INFO'!C1:AC2212,2,FALSE),"")</f>
        <v>#N/A</v>
      </c>
      <c r="R177" s="1320"/>
      <c r="S177" s="1320"/>
      <c r="T177" s="1320"/>
      <c r="U177" s="1320"/>
      <c r="V177" s="1320"/>
      <c r="W177" s="1317" t="str">
        <f>IF(U169=1,"  HARDROCK ",U171)</f>
        <v xml:space="preserve">  HARDROCK </v>
      </c>
      <c r="X177" s="1318"/>
    </row>
    <row r="178" spans="1:24" ht="23.25" x14ac:dyDescent="0.35">
      <c r="A178" s="346" t="str">
        <f>IF('Main Sheet'!J27&gt;0,'Main Sheet'!J3,"")</f>
        <v/>
      </c>
      <c r="B178" s="342"/>
      <c r="C178" s="369" t="str">
        <f>IF('Main Sheet'!J27&gt;0,'Main Sheet'!J27,"")</f>
        <v/>
      </c>
      <c r="D178" s="369" t="str">
        <f>IF('Main Sheet'!J29&gt;0,'Main Sheet'!J29,"")</f>
        <v/>
      </c>
      <c r="E178" s="342"/>
      <c r="F178" s="342"/>
      <c r="G178" s="277"/>
      <c r="H178" s="343"/>
      <c r="I178" s="385"/>
      <c r="J178" s="413"/>
      <c r="L178" t="str">
        <f>IF('Main Sheet'!M175&gt;0,VLOOKUP('Main Sheet'!M175,'VANITY INFO'!AB202:AC1189,2,FALSE),"")</f>
        <v/>
      </c>
      <c r="M178" s="413"/>
      <c r="N178" s="413"/>
      <c r="O178" s="277"/>
      <c r="P178" s="277"/>
      <c r="Q178" s="385"/>
      <c r="R178" s="473"/>
      <c r="S178" s="342"/>
      <c r="T178" s="390" t="str">
        <f>IF('Main Sheet'!AE174&gt;0,VLOOKUP('Main Sheet'!AE174,'VANITY INFO'!AT201:AU1188,2,FALSE),"")</f>
        <v/>
      </c>
      <c r="U178" s="533"/>
      <c r="V178" s="343"/>
      <c r="W178" s="277"/>
      <c r="X178" s="343"/>
    </row>
    <row r="179" spans="1:24" ht="23.25" x14ac:dyDescent="0.35">
      <c r="A179" s="336"/>
      <c r="B179" s="337"/>
      <c r="C179" s="337"/>
      <c r="D179" s="337"/>
      <c r="E179" s="337"/>
      <c r="F179" s="337"/>
      <c r="G179" s="337"/>
      <c r="H179" s="338"/>
      <c r="I179" s="423"/>
      <c r="J179" s="412"/>
      <c r="K179" s="425"/>
      <c r="L179" s="424" t="str">
        <f>IF('Main Sheet'!R177&gt;0,'Main Sheet'!R177,"")</f>
        <v/>
      </c>
      <c r="M179" s="412"/>
      <c r="N179" s="412"/>
      <c r="O179" s="412"/>
      <c r="P179" s="338"/>
      <c r="Q179" s="423"/>
      <c r="R179" s="412"/>
      <c r="S179" s="424"/>
      <c r="T179" s="424"/>
      <c r="U179" s="534"/>
      <c r="V179" s="412"/>
      <c r="W179" s="412"/>
      <c r="X179" s="338"/>
    </row>
    <row r="180" spans="1:24" x14ac:dyDescent="0.25">
      <c r="A180" s="27"/>
      <c r="B180" s="1"/>
      <c r="G180" s="360"/>
      <c r="H180" s="175"/>
      <c r="I180" s="27"/>
      <c r="J180" s="1"/>
      <c r="K180" s="1"/>
      <c r="L180" s="1"/>
      <c r="M180" s="1"/>
      <c r="N180" s="1"/>
      <c r="O180" s="410"/>
      <c r="P180" s="175"/>
      <c r="Q180" s="27"/>
      <c r="R180" s="1"/>
      <c r="W180" s="360"/>
      <c r="X180" s="175"/>
    </row>
    <row r="181" spans="1:24" x14ac:dyDescent="0.25">
      <c r="A181" s="27"/>
      <c r="B181" s="1"/>
      <c r="H181" s="175"/>
      <c r="I181" s="27"/>
      <c r="J181" s="1"/>
      <c r="K181" s="1"/>
      <c r="L181" s="1"/>
      <c r="M181" s="1"/>
      <c r="N181" s="1"/>
      <c r="O181" s="1"/>
      <c r="P181" s="175"/>
      <c r="Q181" s="27"/>
      <c r="R181" s="1"/>
      <c r="X181" s="175"/>
    </row>
    <row r="182" spans="1:24" ht="15.75" x14ac:dyDescent="0.25">
      <c r="A182" s="27"/>
      <c r="B182" s="1"/>
      <c r="D182" s="358" t="s">
        <v>756</v>
      </c>
      <c r="E182" s="359" t="s">
        <v>546</v>
      </c>
      <c r="F182" s="1076">
        <f>'Main Sheet'!C1</f>
        <v>44452</v>
      </c>
      <c r="G182" s="1076"/>
      <c r="H182" s="175"/>
      <c r="I182" s="27"/>
      <c r="J182" s="1"/>
      <c r="K182" s="1"/>
      <c r="L182" s="426" t="s">
        <v>756</v>
      </c>
      <c r="M182" s="420" t="s">
        <v>546</v>
      </c>
      <c r="N182" s="1331">
        <f>+F182</f>
        <v>44452</v>
      </c>
      <c r="O182" s="1331"/>
      <c r="P182" s="175"/>
      <c r="Q182" s="27"/>
      <c r="R182" s="1"/>
      <c r="T182" s="358" t="s">
        <v>756</v>
      </c>
      <c r="U182" s="535" t="s">
        <v>546</v>
      </c>
      <c r="V182" s="1076">
        <f>+F182</f>
        <v>44452</v>
      </c>
      <c r="W182" s="1076"/>
      <c r="X182" s="175"/>
    </row>
    <row r="183" spans="1:24" ht="15.75" x14ac:dyDescent="0.25">
      <c r="A183" s="27"/>
      <c r="B183" s="1"/>
      <c r="D183" s="358"/>
      <c r="E183" s="359" t="s">
        <v>757</v>
      </c>
      <c r="F183" s="1073" t="str">
        <f>IF(H1="","",TEXT(WORKDAY('Main Sheet'!C1, 2),"MMM-DD-YYY"))</f>
        <v>Sep-15-2021</v>
      </c>
      <c r="G183" s="1073"/>
      <c r="H183" s="175"/>
      <c r="I183" s="27"/>
      <c r="J183" s="1"/>
      <c r="K183" s="1"/>
      <c r="L183" s="426"/>
      <c r="M183" s="420" t="s">
        <v>757</v>
      </c>
      <c r="N183" s="1329" t="str">
        <f>+F183</f>
        <v>Sep-15-2021</v>
      </c>
      <c r="O183" s="1329"/>
      <c r="P183" s="175"/>
      <c r="Q183" s="27"/>
      <c r="R183" s="1"/>
      <c r="T183" s="358"/>
      <c r="U183" s="535" t="s">
        <v>757</v>
      </c>
      <c r="V183" s="1073" t="str">
        <f>+F183</f>
        <v>Sep-15-2021</v>
      </c>
      <c r="W183" s="1073"/>
      <c r="X183" s="175"/>
    </row>
    <row r="184" spans="1:24" ht="15.75" x14ac:dyDescent="0.25">
      <c r="A184" s="27"/>
      <c r="B184" s="1"/>
      <c r="D184" s="358"/>
      <c r="E184" s="359"/>
      <c r="F184" s="359"/>
      <c r="G184" s="359"/>
      <c r="H184" s="175"/>
      <c r="I184" s="27"/>
      <c r="J184" s="1"/>
      <c r="K184" s="1"/>
      <c r="L184" s="426"/>
      <c r="M184" s="420"/>
      <c r="N184" s="420"/>
      <c r="O184" s="420"/>
      <c r="P184" s="175"/>
      <c r="Q184" s="27"/>
      <c r="R184" s="1"/>
      <c r="T184" s="358"/>
      <c r="U184" s="535"/>
      <c r="V184" s="359"/>
      <c r="W184" s="359"/>
      <c r="X184" s="175"/>
    </row>
    <row r="185" spans="1:24" ht="15.75" x14ac:dyDescent="0.25">
      <c r="A185" s="27"/>
      <c r="B185" s="1"/>
      <c r="D185" s="358" t="s">
        <v>758</v>
      </c>
      <c r="E185" s="359" t="s">
        <v>546</v>
      </c>
      <c r="F185" s="1073" t="str">
        <f>IF(H1="","",TEXT(WORKDAY('Main Sheet'!C1, 3),"MMM-DD-YYY"))</f>
        <v>Sep-16-2021</v>
      </c>
      <c r="G185" s="1073"/>
      <c r="H185" s="175"/>
      <c r="I185" s="27"/>
      <c r="J185" s="1"/>
      <c r="K185" s="1"/>
      <c r="L185" s="426" t="s">
        <v>758</v>
      </c>
      <c r="M185" s="420" t="s">
        <v>546</v>
      </c>
      <c r="N185" s="1329" t="str">
        <f>+F185</f>
        <v>Sep-16-2021</v>
      </c>
      <c r="O185" s="1329"/>
      <c r="P185" s="175"/>
      <c r="Q185" s="27"/>
      <c r="R185" s="1"/>
      <c r="T185" s="358" t="s">
        <v>758</v>
      </c>
      <c r="U185" s="535" t="s">
        <v>546</v>
      </c>
      <c r="V185" s="1073" t="str">
        <f>+F185</f>
        <v>Sep-16-2021</v>
      </c>
      <c r="W185" s="1073"/>
      <c r="X185" s="175"/>
    </row>
    <row r="186" spans="1:24" ht="15.75" x14ac:dyDescent="0.25">
      <c r="A186" s="27"/>
      <c r="B186" s="1"/>
      <c r="D186" s="358"/>
      <c r="E186" s="359" t="s">
        <v>757</v>
      </c>
      <c r="F186" s="1073" t="str">
        <f>IF(H1="","",TEXT(WORKDAY('Main Sheet'!C1, 4),"MMM-DD-YYY"))</f>
        <v>Sep-17-2021</v>
      </c>
      <c r="G186" s="1073"/>
      <c r="H186" s="175"/>
      <c r="I186" s="27"/>
      <c r="J186" s="1"/>
      <c r="K186" s="1"/>
      <c r="L186" s="426"/>
      <c r="M186" s="420" t="s">
        <v>757</v>
      </c>
      <c r="N186" s="1329" t="str">
        <f>+F186</f>
        <v>Sep-17-2021</v>
      </c>
      <c r="O186" s="1329"/>
      <c r="P186" s="175"/>
      <c r="Q186" s="27"/>
      <c r="R186" s="1"/>
      <c r="T186" s="358"/>
      <c r="U186" s="535" t="s">
        <v>757</v>
      </c>
      <c r="V186" s="1073" t="str">
        <f>+F186</f>
        <v>Sep-17-2021</v>
      </c>
      <c r="W186" s="1073"/>
      <c r="X186" s="175"/>
    </row>
    <row r="187" spans="1:24" ht="15.75" x14ac:dyDescent="0.25">
      <c r="A187" s="27"/>
      <c r="B187" s="1"/>
      <c r="D187" s="358"/>
      <c r="E187" s="359"/>
      <c r="F187" s="359"/>
      <c r="G187" s="359"/>
      <c r="H187" s="175"/>
      <c r="I187" s="27"/>
      <c r="J187" s="1"/>
      <c r="K187" s="1"/>
      <c r="L187" s="426"/>
      <c r="M187" s="420"/>
      <c r="N187" s="420"/>
      <c r="O187" s="420"/>
      <c r="P187" s="175"/>
      <c r="Q187" s="27"/>
      <c r="R187" s="1"/>
      <c r="T187" s="358"/>
      <c r="U187" s="535"/>
      <c r="V187" s="359"/>
      <c r="W187" s="359"/>
      <c r="X187" s="175"/>
    </row>
    <row r="188" spans="1:24" ht="15.75" x14ac:dyDescent="0.25">
      <c r="A188" s="27"/>
      <c r="B188" s="1"/>
      <c r="D188" s="358" t="s">
        <v>759</v>
      </c>
      <c r="E188" s="359" t="s">
        <v>546</v>
      </c>
      <c r="F188" s="1073" t="str">
        <f>IF(H1="","",TEXT(WORKDAY('Main Sheet'!C1, 5),"MMM-DD-YYY"))</f>
        <v>Sep-20-2021</v>
      </c>
      <c r="G188" s="1073"/>
      <c r="H188" s="175"/>
      <c r="I188" s="27"/>
      <c r="J188" s="1"/>
      <c r="K188" s="1"/>
      <c r="L188" s="426" t="s">
        <v>759</v>
      </c>
      <c r="M188" s="420" t="s">
        <v>546</v>
      </c>
      <c r="N188" s="1329" t="str">
        <f>+F188</f>
        <v>Sep-20-2021</v>
      </c>
      <c r="O188" s="1329"/>
      <c r="P188" s="175"/>
      <c r="Q188" s="27"/>
      <c r="R188" s="1"/>
      <c r="T188" s="358" t="s">
        <v>759</v>
      </c>
      <c r="U188" s="535" t="s">
        <v>546</v>
      </c>
      <c r="V188" s="1073" t="str">
        <f>+F188</f>
        <v>Sep-20-2021</v>
      </c>
      <c r="W188" s="1073"/>
      <c r="X188" s="175"/>
    </row>
    <row r="189" spans="1:24" ht="15.75" x14ac:dyDescent="0.25">
      <c r="A189" s="27"/>
      <c r="B189" s="1"/>
      <c r="D189" s="358"/>
      <c r="E189" s="359" t="s">
        <v>757</v>
      </c>
      <c r="F189" s="1073" t="str">
        <f>IF(H1="","",TEXT(WORKDAY('Main Sheet'!C1, 6),"MMM-DD-YYY"))</f>
        <v>Sep-21-2021</v>
      </c>
      <c r="G189" s="1073"/>
      <c r="H189" s="175"/>
      <c r="I189" s="27"/>
      <c r="J189" s="1"/>
      <c r="K189" s="1"/>
      <c r="L189" s="426"/>
      <c r="M189" s="420" t="s">
        <v>757</v>
      </c>
      <c r="N189" s="1329" t="str">
        <f>+F189</f>
        <v>Sep-21-2021</v>
      </c>
      <c r="O189" s="1329"/>
      <c r="P189" s="175"/>
      <c r="Q189" s="27"/>
      <c r="R189" s="1"/>
      <c r="T189" s="358"/>
      <c r="U189" s="535" t="s">
        <v>757</v>
      </c>
      <c r="V189" s="1073" t="str">
        <f>+F189</f>
        <v>Sep-21-2021</v>
      </c>
      <c r="W189" s="1073"/>
      <c r="X189" s="175"/>
    </row>
    <row r="190" spans="1:24" x14ac:dyDescent="0.25">
      <c r="A190" s="27"/>
      <c r="B190" s="1"/>
      <c r="C190" s="1"/>
      <c r="D190" s="1"/>
      <c r="E190" s="1"/>
      <c r="F190" s="1"/>
      <c r="G190" s="1"/>
      <c r="H190" s="175"/>
      <c r="I190" s="27"/>
      <c r="J190" s="1"/>
      <c r="K190" s="1"/>
      <c r="L190" s="1"/>
      <c r="M190" s="1"/>
      <c r="N190" s="1"/>
      <c r="O190" s="1"/>
      <c r="P190" s="175"/>
      <c r="Q190" s="27"/>
      <c r="R190" s="1"/>
      <c r="S190" s="1"/>
      <c r="T190" s="1"/>
      <c r="U190" s="129"/>
      <c r="V190" s="1"/>
      <c r="W190" s="1"/>
      <c r="X190" s="175"/>
    </row>
    <row r="191" spans="1:24" x14ac:dyDescent="0.25">
      <c r="A191" s="203"/>
      <c r="B191" s="339"/>
      <c r="C191" s="339"/>
      <c r="D191" s="339"/>
      <c r="E191" s="339"/>
      <c r="F191" s="339"/>
      <c r="G191" s="339"/>
      <c r="H191" s="53"/>
      <c r="I191" s="203"/>
      <c r="J191" s="413"/>
      <c r="K191" s="413"/>
      <c r="L191" s="413"/>
      <c r="M191" s="413"/>
      <c r="N191" s="413"/>
      <c r="O191" s="413"/>
      <c r="P191" s="53"/>
      <c r="Q191" s="203"/>
      <c r="R191" s="413"/>
      <c r="S191" s="413"/>
      <c r="T191" s="413"/>
      <c r="U191" s="536"/>
      <c r="V191" s="413"/>
      <c r="W191" s="413"/>
      <c r="X191" s="53"/>
    </row>
    <row r="194" spans="1:24" ht="21.6" customHeight="1" x14ac:dyDescent="0.35">
      <c r="A194" s="348" t="s">
        <v>653</v>
      </c>
      <c r="B194" s="362" t="str">
        <f>IF('Main Sheet'!A35&gt;0,'Main Sheet'!C35,"")</f>
        <v>5678.4-5</v>
      </c>
      <c r="C194" s="350"/>
      <c r="D194" s="350"/>
      <c r="E194" s="350"/>
      <c r="F194" s="394" t="s">
        <v>548</v>
      </c>
      <c r="G194" s="393" t="str">
        <f>'Main Sheet'!H1</f>
        <v>37-M</v>
      </c>
      <c r="H194" s="351"/>
      <c r="I194" s="348" t="s">
        <v>653</v>
      </c>
      <c r="J194" s="414" t="str">
        <f>+B194</f>
        <v>5678.4-5</v>
      </c>
      <c r="K194" s="350"/>
      <c r="L194" s="350"/>
      <c r="M194" s="350"/>
      <c r="N194" s="421" t="s">
        <v>548</v>
      </c>
      <c r="O194" s="414" t="str">
        <f>+G194</f>
        <v>37-M</v>
      </c>
      <c r="P194" s="366">
        <v>2</v>
      </c>
      <c r="Q194" s="348" t="s">
        <v>653</v>
      </c>
      <c r="R194" s="484" t="str">
        <f>IF('Main Sheet'!A35&gt;0,'Main Sheet'!C35,"")</f>
        <v>5678.4-5</v>
      </c>
      <c r="S194" s="350"/>
      <c r="T194" s="350"/>
      <c r="U194" s="537">
        <f>IF(R195="MAPLE",1,3)</f>
        <v>1</v>
      </c>
      <c r="V194" s="394" t="s">
        <v>548</v>
      </c>
      <c r="W194" s="393" t="str">
        <f>+G194</f>
        <v>37-M</v>
      </c>
      <c r="X194" s="366">
        <v>2</v>
      </c>
    </row>
    <row r="195" spans="1:24" ht="21.6" customHeight="1" x14ac:dyDescent="0.3">
      <c r="A195" s="352" t="s">
        <v>654</v>
      </c>
      <c r="B195" s="362" t="str">
        <f>IF('Main Sheet'!A35&gt;0,'Main Sheet'!H35,"")</f>
        <v>MAPLE</v>
      </c>
      <c r="C195" s="350"/>
      <c r="D195" s="350"/>
      <c r="E195" s="350"/>
      <c r="F195" s="350"/>
      <c r="G195" s="350"/>
      <c r="H195" s="351"/>
      <c r="I195" s="352" t="s">
        <v>654</v>
      </c>
      <c r="J195" s="422" t="str">
        <f>+B195</f>
        <v>MAPLE</v>
      </c>
      <c r="K195" s="350"/>
      <c r="L195" s="350"/>
      <c r="M195" s="350"/>
      <c r="N195" s="350"/>
      <c r="O195" s="350"/>
      <c r="P195" s="351"/>
      <c r="Q195" s="352" t="s">
        <v>654</v>
      </c>
      <c r="R195" s="484" t="str">
        <f>+B195</f>
        <v>MAPLE</v>
      </c>
      <c r="S195" s="350"/>
      <c r="T195" s="350"/>
      <c r="U195" s="537" t="s">
        <v>1191</v>
      </c>
      <c r="V195" s="350"/>
      <c r="W195" s="350"/>
      <c r="X195" s="351"/>
    </row>
    <row r="196" spans="1:24" ht="21.6" customHeight="1" x14ac:dyDescent="0.3">
      <c r="A196" s="353" t="s">
        <v>655</v>
      </c>
      <c r="B196" s="354" t="str">
        <f>IF('Main Sheet'!A35&gt;0,'Main Sheet'!G35,"")</f>
        <v>SHAKER</v>
      </c>
      <c r="C196" s="355"/>
      <c r="D196" s="355"/>
      <c r="E196" s="355"/>
      <c r="F196" s="355"/>
      <c r="G196" s="355"/>
      <c r="H196" s="356"/>
      <c r="I196" s="353" t="s">
        <v>871</v>
      </c>
      <c r="J196" s="422" t="str">
        <f>+B196</f>
        <v>SHAKER</v>
      </c>
      <c r="K196" s="350"/>
      <c r="L196" s="350"/>
      <c r="M196" s="350"/>
      <c r="N196" s="350"/>
      <c r="O196" s="350"/>
      <c r="P196" s="351"/>
      <c r="Q196" s="353" t="s">
        <v>655</v>
      </c>
      <c r="R196" s="354" t="str">
        <f>+B196</f>
        <v>SHAKER</v>
      </c>
      <c r="S196" s="355"/>
      <c r="T196" s="355"/>
      <c r="U196" s="703" t="s">
        <v>1193</v>
      </c>
      <c r="V196" s="355"/>
      <c r="W196" s="355"/>
      <c r="X196" s="356"/>
    </row>
    <row r="197" spans="1:24" ht="21.6" customHeight="1" x14ac:dyDescent="0.3">
      <c r="A197" s="352" t="s">
        <v>656</v>
      </c>
      <c r="B197" s="362" t="str">
        <f>IF('Main Sheet'!A35&gt;0,'Main Sheet'!I35,"")</f>
        <v>AHM 3700</v>
      </c>
      <c r="C197" s="350"/>
      <c r="D197" s="350"/>
      <c r="E197" s="350"/>
      <c r="F197" s="350" t="str">
        <f>'Main Sheet'!F35</f>
        <v>12X6X32-HLS</v>
      </c>
      <c r="G197" s="350"/>
      <c r="H197" s="351"/>
      <c r="I197" s="352" t="s">
        <v>656</v>
      </c>
      <c r="J197" s="422" t="str">
        <f>+B197</f>
        <v>AHM 3700</v>
      </c>
      <c r="K197" s="350"/>
      <c r="L197" s="350"/>
      <c r="M197" s="350"/>
      <c r="N197" s="350"/>
      <c r="O197" s="342"/>
      <c r="P197" s="351"/>
      <c r="Q197" s="352" t="s">
        <v>656</v>
      </c>
      <c r="R197" s="484" t="str">
        <f>+B197</f>
        <v>AHM 3700</v>
      </c>
      <c r="S197" s="350"/>
      <c r="T197" s="350"/>
      <c r="U197" s="531"/>
      <c r="V197" s="350" t="str">
        <f>+F197</f>
        <v>12X6X32-HLS</v>
      </c>
      <c r="W197" s="350"/>
      <c r="X197" s="351"/>
    </row>
    <row r="198" spans="1:24" ht="21.6" customHeight="1" x14ac:dyDescent="0.3">
      <c r="A198" s="352" t="s">
        <v>657</v>
      </c>
      <c r="B198" s="1074" t="str">
        <f>IF('Main Sheet'!A35&gt;0,'Main Sheet'!A35,"")</f>
        <v>DEPEUTER'S DECORATING CENTRE</v>
      </c>
      <c r="C198" s="1074"/>
      <c r="D198" s="1074"/>
      <c r="E198" s="1074"/>
      <c r="F198" s="1074"/>
      <c r="G198" s="1074"/>
      <c r="H198" s="1075"/>
      <c r="I198" s="352" t="s">
        <v>657</v>
      </c>
      <c r="J198" s="1330" t="str">
        <f>+B198</f>
        <v>DEPEUTER'S DECORATING CENTRE</v>
      </c>
      <c r="K198" s="1074"/>
      <c r="L198" s="1074"/>
      <c r="M198" s="1074"/>
      <c r="N198" s="1074"/>
      <c r="O198" s="1074"/>
      <c r="P198" s="1075"/>
      <c r="Q198" s="352" t="s">
        <v>657</v>
      </c>
      <c r="R198" s="1074" t="str">
        <f>+B198</f>
        <v>DEPEUTER'S DECORATING CENTRE</v>
      </c>
      <c r="S198" s="1074"/>
      <c r="T198" s="1074"/>
      <c r="U198" s="1074"/>
      <c r="V198" s="1074"/>
      <c r="W198" s="1074"/>
      <c r="X198" s="1075"/>
    </row>
    <row r="199" spans="1:24" ht="21.6" customHeight="1" x14ac:dyDescent="0.35">
      <c r="A199" s="341"/>
      <c r="B199" s="342"/>
      <c r="C199" s="344" t="str">
        <f>IF('Main Sheet'!L196&gt;0,'Main Sheet'!#REF!,"")</f>
        <v/>
      </c>
      <c r="D199" s="1077" t="str">
        <f>IF('Main Sheet'!E35&gt;0,VLOOKUP('Main Sheet'!E35,'VANITY INFO'!A1:C2044,2,FALSE),"")</f>
        <v>STORAGE 12"X32 -1 DOOR- HLS</v>
      </c>
      <c r="E199" s="1078"/>
      <c r="F199" s="1078"/>
      <c r="G199" s="1078"/>
      <c r="H199" s="1079"/>
      <c r="I199" s="341"/>
      <c r="J199" s="342"/>
      <c r="K199" s="344"/>
      <c r="L199" s="1332"/>
      <c r="M199" s="1332"/>
      <c r="N199" s="1332"/>
      <c r="O199" s="1332"/>
      <c r="P199" s="1332"/>
      <c r="Q199" s="341"/>
      <c r="R199" s="342"/>
      <c r="S199" s="344" t="str">
        <f>IF('Main Sheet'!AL195&gt;0,'Main Sheet'!#REF!,"")</f>
        <v/>
      </c>
      <c r="T199" s="1077" t="str">
        <f>+D199</f>
        <v>STORAGE 12"X32 -1 DOOR- HLS</v>
      </c>
      <c r="U199" s="1078"/>
      <c r="V199" s="1078"/>
      <c r="W199" s="1078"/>
      <c r="X199" s="1079"/>
    </row>
    <row r="200" spans="1:24" ht="21.6" customHeight="1" x14ac:dyDescent="0.25">
      <c r="A200" s="27"/>
      <c r="B200" s="361"/>
      <c r="C200" s="1"/>
      <c r="D200" s="1"/>
      <c r="E200" s="1"/>
      <c r="F200" s="343"/>
      <c r="G200" s="47"/>
      <c r="H200" s="175"/>
      <c r="I200" s="419" t="s">
        <v>905</v>
      </c>
      <c r="J200" s="411"/>
      <c r="K200" s="1338" t="str">
        <f>IF('Main Sheet'!J35&gt;0,VLOOKUP('Main Sheet'!J37,'VANITY INFO'!$R$1:$S$4,2,0),"")</f>
        <v/>
      </c>
      <c r="L200" s="1338"/>
      <c r="M200" s="1338"/>
      <c r="N200" s="343" t="str">
        <f>IF('Main Sheet'!J35&gt;0,'Main Sheet'!J35,"")</f>
        <v/>
      </c>
      <c r="O200" s="416"/>
      <c r="P200" s="416"/>
      <c r="Q200" s="27"/>
      <c r="R200" s="1316" t="str">
        <f>IF(U194=1,"MAPLE OUT HARDROCK IN SIDE ",U195)</f>
        <v xml:space="preserve">MAPLE OUT HARDROCK IN SIDE </v>
      </c>
      <c r="S200" s="1316"/>
      <c r="T200" s="1316"/>
      <c r="U200" s="1316"/>
      <c r="V200" s="1316"/>
      <c r="W200" s="1316"/>
      <c r="X200" s="1316"/>
    </row>
    <row r="201" spans="1:24" s="22" customFormat="1" ht="23.25" x14ac:dyDescent="0.35">
      <c r="A201" s="363"/>
      <c r="B201" s="364" t="str">
        <f>IF('Main Sheet'!M37&gt;0,'Main Sheet'!M37,"")</f>
        <v/>
      </c>
      <c r="C201" s="1083" t="str">
        <f>IF('Main Sheet'!M35&gt;0,'Main Sheet'!M35,"")</f>
        <v/>
      </c>
      <c r="D201" s="1084"/>
      <c r="E201" s="1085" t="str">
        <f>IF('Main Sheet'!M37&gt;0,'Main Sheet'!M3,"")</f>
        <v/>
      </c>
      <c r="F201" s="1086"/>
      <c r="G201" s="363"/>
      <c r="H201" s="365"/>
      <c r="I201" s="363"/>
      <c r="J201" s="389"/>
      <c r="K201" s="1083"/>
      <c r="L201" s="1084"/>
      <c r="M201" s="1085"/>
      <c r="N201" s="1086"/>
      <c r="O201" s="415"/>
      <c r="P201" s="416"/>
      <c r="Q201" s="478" t="s">
        <v>962</v>
      </c>
      <c r="R201" s="1321" t="str">
        <f>IF('Main Sheet'!A199&gt;0,'Main Sheet'!K199,"")</f>
        <v/>
      </c>
      <c r="S201" s="1322"/>
      <c r="T201" s="1322"/>
      <c r="U201" s="532"/>
      <c r="V201" s="480"/>
      <c r="W201" s="479"/>
      <c r="X201" s="481"/>
    </row>
    <row r="202" spans="1:24" ht="270.60000000000002" customHeight="1" x14ac:dyDescent="0.25">
      <c r="A202" s="340"/>
      <c r="B202" s="1323" t="str">
        <f>IF('Main Sheet'!E35&gt;0,VLOOKUP('Main Sheet'!E35,'VANITY INFO'!C1:D2044,2,FALSE),"")</f>
        <v>[1]- 11 7/8 X 31 7/8--DOOR</v>
      </c>
      <c r="C202" s="1324"/>
      <c r="D202" s="1324"/>
      <c r="E202" s="1324"/>
      <c r="F202" s="1325"/>
      <c r="G202" s="345"/>
      <c r="H202" s="175"/>
      <c r="I202" s="1333"/>
      <c r="J202" s="1334"/>
      <c r="K202" s="1334"/>
      <c r="L202" s="1334"/>
      <c r="M202" s="1334"/>
      <c r="N202" s="1334"/>
      <c r="O202" s="1334"/>
      <c r="P202" s="1335"/>
      <c r="Q202" s="1319" t="str">
        <f>IF('Main Sheet'!F35&gt;0,VLOOKUP('Main Sheet'!F35,'VANITY INFO'!C1:AC2237,2,FALSE),"")</f>
        <v xml:space="preserve">                                                                                                                   GABLE : [2] 32 X 6 CR T3-32,6,6                                                            TOP &amp; BOTTOM: [2] 10 3/4  X 6--CR T1-10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10 9/16 x 5  T1 10 9/16                                                       BACKING: [1] 11 1/4 X 31 1/4                                                  RAWOOD: [2] 10 3/4 X 4 </v>
      </c>
      <c r="R202" s="1320"/>
      <c r="S202" s="1320"/>
      <c r="T202" s="1320"/>
      <c r="U202" s="1320"/>
      <c r="V202" s="1320"/>
      <c r="W202" s="1317" t="str">
        <f>IF(U194=1,"  HARDROCK ",U196)</f>
        <v xml:space="preserve">  HARDROCK </v>
      </c>
      <c r="X202" s="1318"/>
    </row>
    <row r="203" spans="1:24" ht="23.25" x14ac:dyDescent="0.35">
      <c r="A203" s="346" t="str">
        <f>IF('Main Sheet'!J35&gt;0,'Main Sheet'!J3,"")</f>
        <v/>
      </c>
      <c r="B203" s="342"/>
      <c r="C203" s="369" t="str">
        <f>IF('Main Sheet'!J35&gt;0,'Main Sheet'!J35,"")</f>
        <v/>
      </c>
      <c r="D203" s="369" t="str">
        <f>IF('Main Sheet'!J37&gt;0,'Main Sheet'!J37,"")</f>
        <v/>
      </c>
      <c r="E203" s="342"/>
      <c r="F203" s="342"/>
      <c r="G203" s="277"/>
      <c r="H203" s="343"/>
      <c r="I203" s="385"/>
      <c r="J203" s="413"/>
      <c r="L203" t="str">
        <f>IF('Main Sheet'!M200&gt;0,VLOOKUP('Main Sheet'!M200,'VANITY INFO'!AB227:AC1214,2,FALSE),"")</f>
        <v/>
      </c>
      <c r="M203" s="413"/>
      <c r="N203" s="413"/>
      <c r="O203" s="277"/>
      <c r="P203" s="277"/>
      <c r="Q203" s="385"/>
      <c r="R203" s="473"/>
      <c r="S203" s="342"/>
      <c r="T203" s="390" t="str">
        <f>IF('Main Sheet'!AE199&gt;0,VLOOKUP('Main Sheet'!AE199,'VANITY INFO'!AT226:AU1213,2,FALSE),"")</f>
        <v/>
      </c>
      <c r="U203" s="533"/>
      <c r="V203" s="343"/>
      <c r="W203" s="277"/>
      <c r="X203" s="343"/>
    </row>
    <row r="204" spans="1:24" ht="23.25" x14ac:dyDescent="0.35">
      <c r="A204" s="336"/>
      <c r="B204" s="337"/>
      <c r="C204" s="337"/>
      <c r="D204" s="337"/>
      <c r="E204" s="337"/>
      <c r="F204" s="337"/>
      <c r="G204" s="337"/>
      <c r="H204" s="338"/>
      <c r="I204" s="423"/>
      <c r="J204" s="412"/>
      <c r="K204" s="425"/>
      <c r="L204" s="424" t="str">
        <f>IF('Main Sheet'!R202&gt;0,'Main Sheet'!R202,"")</f>
        <v/>
      </c>
      <c r="M204" s="412"/>
      <c r="N204" s="412"/>
      <c r="O204" s="412"/>
      <c r="P204" s="338"/>
      <c r="Q204" s="423"/>
      <c r="R204" s="412"/>
      <c r="S204" s="424"/>
      <c r="T204" s="424"/>
      <c r="U204" s="534"/>
      <c r="V204" s="412"/>
      <c r="W204" s="412"/>
      <c r="X204" s="338"/>
    </row>
    <row r="205" spans="1:24" x14ac:dyDescent="0.25">
      <c r="A205" s="27"/>
      <c r="B205" s="1"/>
      <c r="G205" s="360"/>
      <c r="H205" s="175"/>
      <c r="I205" s="27"/>
      <c r="J205" s="1"/>
      <c r="K205" s="1"/>
      <c r="L205" s="1"/>
      <c r="M205" s="1"/>
      <c r="N205" s="1"/>
      <c r="O205" s="410"/>
      <c r="P205" s="175"/>
      <c r="Q205" s="27"/>
      <c r="R205" s="1"/>
      <c r="W205" s="360"/>
      <c r="X205" s="175"/>
    </row>
    <row r="206" spans="1:24" x14ac:dyDescent="0.25">
      <c r="A206" s="27"/>
      <c r="B206" s="1"/>
      <c r="H206" s="175"/>
      <c r="I206" s="27"/>
      <c r="J206" s="1"/>
      <c r="K206" s="1"/>
      <c r="L206" s="1"/>
      <c r="M206" s="1"/>
      <c r="N206" s="1"/>
      <c r="O206" s="1"/>
      <c r="P206" s="175"/>
      <c r="Q206" s="27"/>
      <c r="R206" s="1"/>
      <c r="X206" s="175"/>
    </row>
    <row r="207" spans="1:24" ht="15.75" x14ac:dyDescent="0.25">
      <c r="A207" s="27"/>
      <c r="B207" s="1"/>
      <c r="D207" s="358" t="s">
        <v>756</v>
      </c>
      <c r="E207" s="359" t="s">
        <v>546</v>
      </c>
      <c r="F207" s="1076">
        <f>'Main Sheet'!C1</f>
        <v>44452</v>
      </c>
      <c r="G207" s="1076"/>
      <c r="H207" s="175"/>
      <c r="I207" s="27"/>
      <c r="J207" s="1"/>
      <c r="K207" s="1"/>
      <c r="L207" s="426" t="s">
        <v>756</v>
      </c>
      <c r="M207" s="420" t="s">
        <v>546</v>
      </c>
      <c r="N207" s="1331">
        <f>+F207</f>
        <v>44452</v>
      </c>
      <c r="O207" s="1331"/>
      <c r="P207" s="175"/>
      <c r="Q207" s="27"/>
      <c r="R207" s="1"/>
      <c r="T207" s="358" t="s">
        <v>756</v>
      </c>
      <c r="U207" s="535" t="s">
        <v>546</v>
      </c>
      <c r="V207" s="1076">
        <f>+F207</f>
        <v>44452</v>
      </c>
      <c r="W207" s="1076"/>
      <c r="X207" s="175"/>
    </row>
    <row r="208" spans="1:24" ht="15.75" x14ac:dyDescent="0.25">
      <c r="A208" s="27"/>
      <c r="B208" s="1"/>
      <c r="D208" s="358"/>
      <c r="E208" s="359" t="s">
        <v>757</v>
      </c>
      <c r="F208" s="1073" t="str">
        <f>IF(H1="","",TEXT(WORKDAY('Main Sheet'!C1, 2),"MMM-DD-YYY"))</f>
        <v>Sep-15-2021</v>
      </c>
      <c r="G208" s="1073"/>
      <c r="H208" s="175"/>
      <c r="I208" s="27"/>
      <c r="J208" s="1"/>
      <c r="K208" s="1"/>
      <c r="L208" s="426"/>
      <c r="M208" s="420" t="s">
        <v>757</v>
      </c>
      <c r="N208" s="1329" t="str">
        <f>+F208</f>
        <v>Sep-15-2021</v>
      </c>
      <c r="O208" s="1329"/>
      <c r="P208" s="175"/>
      <c r="Q208" s="27"/>
      <c r="R208" s="1"/>
      <c r="T208" s="358"/>
      <c r="U208" s="535" t="s">
        <v>757</v>
      </c>
      <c r="V208" s="1073" t="str">
        <f>+F208</f>
        <v>Sep-15-2021</v>
      </c>
      <c r="W208" s="1073"/>
      <c r="X208" s="175"/>
    </row>
    <row r="209" spans="1:24" ht="15.75" x14ac:dyDescent="0.25">
      <c r="A209" s="27"/>
      <c r="B209" s="1"/>
      <c r="D209" s="358"/>
      <c r="E209" s="359"/>
      <c r="F209" s="359"/>
      <c r="G209" s="359"/>
      <c r="H209" s="175"/>
      <c r="I209" s="27"/>
      <c r="J209" s="1"/>
      <c r="K209" s="1"/>
      <c r="L209" s="426"/>
      <c r="M209" s="420"/>
      <c r="N209" s="420"/>
      <c r="O209" s="420"/>
      <c r="P209" s="175"/>
      <c r="Q209" s="27"/>
      <c r="R209" s="1"/>
      <c r="T209" s="358"/>
      <c r="U209" s="535"/>
      <c r="V209" s="359"/>
      <c r="W209" s="359"/>
      <c r="X209" s="175"/>
    </row>
    <row r="210" spans="1:24" ht="15.75" x14ac:dyDescent="0.25">
      <c r="A210" s="27"/>
      <c r="B210" s="1"/>
      <c r="D210" s="358" t="s">
        <v>758</v>
      </c>
      <c r="E210" s="359" t="s">
        <v>546</v>
      </c>
      <c r="F210" s="1073" t="str">
        <f>IF(H1="","",TEXT(WORKDAY('Main Sheet'!C1, 3),"MMM-DD-YYY"))</f>
        <v>Sep-16-2021</v>
      </c>
      <c r="G210" s="1073"/>
      <c r="H210" s="175"/>
      <c r="I210" s="27"/>
      <c r="J210" s="1"/>
      <c r="K210" s="1"/>
      <c r="L210" s="426" t="s">
        <v>758</v>
      </c>
      <c r="M210" s="420" t="s">
        <v>546</v>
      </c>
      <c r="N210" s="1329" t="str">
        <f>+F210</f>
        <v>Sep-16-2021</v>
      </c>
      <c r="O210" s="1329"/>
      <c r="P210" s="175"/>
      <c r="Q210" s="27"/>
      <c r="R210" s="1"/>
      <c r="T210" s="358" t="s">
        <v>758</v>
      </c>
      <c r="U210" s="535" t="s">
        <v>546</v>
      </c>
      <c r="V210" s="1073" t="str">
        <f>+F210</f>
        <v>Sep-16-2021</v>
      </c>
      <c r="W210" s="1073"/>
      <c r="X210" s="175"/>
    </row>
    <row r="211" spans="1:24" ht="15.75" x14ac:dyDescent="0.25">
      <c r="A211" s="27"/>
      <c r="B211" s="1"/>
      <c r="D211" s="358"/>
      <c r="E211" s="359" t="s">
        <v>757</v>
      </c>
      <c r="F211" s="1073" t="str">
        <f>IF(H1="","",TEXT(WORKDAY('Main Sheet'!C1, 4),"MMM-DD-YYY"))</f>
        <v>Sep-17-2021</v>
      </c>
      <c r="G211" s="1073"/>
      <c r="H211" s="175"/>
      <c r="I211" s="27"/>
      <c r="J211" s="1"/>
      <c r="K211" s="1"/>
      <c r="L211" s="426"/>
      <c r="M211" s="420" t="s">
        <v>757</v>
      </c>
      <c r="N211" s="1329" t="str">
        <f>+F211</f>
        <v>Sep-17-2021</v>
      </c>
      <c r="O211" s="1329"/>
      <c r="P211" s="175"/>
      <c r="Q211" s="27"/>
      <c r="R211" s="1"/>
      <c r="T211" s="358"/>
      <c r="U211" s="535" t="s">
        <v>757</v>
      </c>
      <c r="V211" s="1073" t="str">
        <f>+F211</f>
        <v>Sep-17-2021</v>
      </c>
      <c r="W211" s="1073"/>
      <c r="X211" s="175"/>
    </row>
    <row r="212" spans="1:24" ht="15.75" x14ac:dyDescent="0.25">
      <c r="A212" s="27"/>
      <c r="B212" s="1"/>
      <c r="D212" s="358"/>
      <c r="E212" s="359"/>
      <c r="F212" s="359"/>
      <c r="G212" s="359"/>
      <c r="H212" s="175"/>
      <c r="I212" s="27"/>
      <c r="J212" s="1"/>
      <c r="K212" s="1"/>
      <c r="L212" s="426"/>
      <c r="M212" s="420"/>
      <c r="N212" s="420"/>
      <c r="O212" s="420"/>
      <c r="P212" s="175"/>
      <c r="Q212" s="27"/>
      <c r="R212" s="1"/>
      <c r="T212" s="358"/>
      <c r="U212" s="535"/>
      <c r="V212" s="359"/>
      <c r="W212" s="359"/>
      <c r="X212" s="175"/>
    </row>
    <row r="213" spans="1:24" ht="15.75" x14ac:dyDescent="0.25">
      <c r="A213" s="27"/>
      <c r="B213" s="1"/>
      <c r="D213" s="358" t="s">
        <v>759</v>
      </c>
      <c r="E213" s="359" t="s">
        <v>546</v>
      </c>
      <c r="F213" s="1073" t="str">
        <f>IF(H1="","",TEXT(WORKDAY('Main Sheet'!C1, 5),"MMM-DD-YYY"))</f>
        <v>Sep-20-2021</v>
      </c>
      <c r="G213" s="1073"/>
      <c r="H213" s="175"/>
      <c r="I213" s="27"/>
      <c r="J213" s="1"/>
      <c r="K213" s="1"/>
      <c r="L213" s="426" t="s">
        <v>759</v>
      </c>
      <c r="M213" s="420" t="s">
        <v>546</v>
      </c>
      <c r="N213" s="1329" t="str">
        <f>+F213</f>
        <v>Sep-20-2021</v>
      </c>
      <c r="O213" s="1329"/>
      <c r="P213" s="175"/>
      <c r="Q213" s="27"/>
      <c r="R213" s="1"/>
      <c r="T213" s="358" t="s">
        <v>759</v>
      </c>
      <c r="U213" s="535" t="s">
        <v>546</v>
      </c>
      <c r="V213" s="1073" t="str">
        <f>+F213</f>
        <v>Sep-20-2021</v>
      </c>
      <c r="W213" s="1073"/>
      <c r="X213" s="175"/>
    </row>
    <row r="214" spans="1:24" ht="15.75" x14ac:dyDescent="0.25">
      <c r="A214" s="27"/>
      <c r="B214" s="1"/>
      <c r="D214" s="358"/>
      <c r="E214" s="359" t="s">
        <v>757</v>
      </c>
      <c r="F214" s="1073" t="str">
        <f>IF(H1="","",TEXT(WORKDAY('Main Sheet'!C1, 6),"MMM-DD-YYY"))</f>
        <v>Sep-21-2021</v>
      </c>
      <c r="G214" s="1073"/>
      <c r="H214" s="175"/>
      <c r="I214" s="27"/>
      <c r="J214" s="1"/>
      <c r="K214" s="1"/>
      <c r="L214" s="426"/>
      <c r="M214" s="420" t="s">
        <v>757</v>
      </c>
      <c r="N214" s="1329" t="str">
        <f>+F214</f>
        <v>Sep-21-2021</v>
      </c>
      <c r="O214" s="1329"/>
      <c r="P214" s="175"/>
      <c r="Q214" s="27"/>
      <c r="R214" s="1"/>
      <c r="T214" s="358"/>
      <c r="U214" s="535" t="s">
        <v>757</v>
      </c>
      <c r="V214" s="1073" t="str">
        <f>+F214</f>
        <v>Sep-21-2021</v>
      </c>
      <c r="W214" s="1073"/>
      <c r="X214" s="175"/>
    </row>
    <row r="215" spans="1:24" x14ac:dyDescent="0.25">
      <c r="A215" s="27"/>
      <c r="B215" s="1"/>
      <c r="C215" s="1"/>
      <c r="D215" s="1"/>
      <c r="E215" s="1"/>
      <c r="F215" s="1"/>
      <c r="G215" s="1"/>
      <c r="H215" s="175"/>
      <c r="I215" s="27"/>
      <c r="J215" s="1"/>
      <c r="K215" s="1"/>
      <c r="L215" s="1"/>
      <c r="M215" s="1"/>
      <c r="N215" s="1"/>
      <c r="O215" s="1"/>
      <c r="P215" s="175"/>
      <c r="Q215" s="27"/>
      <c r="R215" s="1"/>
      <c r="S215" s="1"/>
      <c r="T215" s="1"/>
      <c r="U215" s="129"/>
      <c r="V215" s="1"/>
      <c r="W215" s="1"/>
      <c r="X215" s="175"/>
    </row>
    <row r="216" spans="1:24" ht="42" customHeight="1" x14ac:dyDescent="0.25">
      <c r="A216" s="203"/>
      <c r="B216" s="339"/>
      <c r="C216" s="339"/>
      <c r="D216" s="339"/>
      <c r="E216" s="339"/>
      <c r="F216" s="339"/>
      <c r="G216" s="339"/>
      <c r="H216" s="53"/>
      <c r="I216" s="203"/>
      <c r="J216" s="413"/>
      <c r="K216" s="413"/>
      <c r="L216" s="413"/>
      <c r="M216" s="413"/>
      <c r="N216" s="413"/>
      <c r="O216" s="413"/>
      <c r="P216" s="53"/>
      <c r="Q216" s="203"/>
      <c r="R216" s="413"/>
      <c r="S216" s="413"/>
      <c r="T216" s="413"/>
      <c r="U216" s="536"/>
      <c r="V216" s="413"/>
      <c r="W216" s="413"/>
      <c r="X216" s="53"/>
    </row>
    <row r="217" spans="1:24" ht="21.6" customHeight="1" x14ac:dyDescent="0.35">
      <c r="A217" s="348" t="s">
        <v>653</v>
      </c>
      <c r="B217" s="362" t="str">
        <f>IF('Main Sheet'!A38&gt;0,'Main Sheet'!C38,"")</f>
        <v>5678.5-5</v>
      </c>
      <c r="C217" s="350"/>
      <c r="D217" s="350"/>
      <c r="E217" s="350"/>
      <c r="F217" s="394" t="s">
        <v>548</v>
      </c>
      <c r="G217" s="393" t="str">
        <f>'Main Sheet'!H1</f>
        <v>37-M</v>
      </c>
      <c r="H217" s="351"/>
      <c r="I217" s="348" t="s">
        <v>653</v>
      </c>
      <c r="J217" s="414" t="str">
        <f>+B217</f>
        <v>5678.5-5</v>
      </c>
      <c r="K217" s="350"/>
      <c r="L217" s="350"/>
      <c r="M217" s="350"/>
      <c r="N217" s="421" t="s">
        <v>548</v>
      </c>
      <c r="O217" s="414" t="str">
        <f>+G217</f>
        <v>37-M</v>
      </c>
      <c r="P217" s="366">
        <v>2</v>
      </c>
      <c r="Q217" s="348" t="s">
        <v>653</v>
      </c>
      <c r="R217" s="484" t="str">
        <f>IF('Main Sheet'!A38&gt;0,'Main Sheet'!C38,"")</f>
        <v>5678.5-5</v>
      </c>
      <c r="S217" s="350"/>
      <c r="T217" s="350"/>
      <c r="U217" s="537">
        <f>IF(R218="MAPLE",1,3)</f>
        <v>3</v>
      </c>
      <c r="V217" s="394" t="s">
        <v>548</v>
      </c>
      <c r="W217" s="393" t="str">
        <f>+G217</f>
        <v>37-M</v>
      </c>
      <c r="X217" s="366">
        <v>2</v>
      </c>
    </row>
    <row r="218" spans="1:24" ht="21.6" customHeight="1" x14ac:dyDescent="0.3">
      <c r="A218" s="352" t="s">
        <v>654</v>
      </c>
      <c r="B218" s="362" t="str">
        <f>IF('Main Sheet'!A38&gt;0,'Main Sheet'!H38,"")</f>
        <v xml:space="preserve">MAPLE </v>
      </c>
      <c r="C218" s="350"/>
      <c r="D218" s="350"/>
      <c r="E218" s="350"/>
      <c r="F218" s="350"/>
      <c r="G218" s="350"/>
      <c r="H218" s="351"/>
      <c r="I218" s="352" t="s">
        <v>654</v>
      </c>
      <c r="J218" s="422" t="str">
        <f>+B218</f>
        <v xml:space="preserve">MAPLE </v>
      </c>
      <c r="K218" s="350"/>
      <c r="L218" s="350"/>
      <c r="M218" s="350"/>
      <c r="N218" s="350"/>
      <c r="O218" s="350"/>
      <c r="P218" s="351"/>
      <c r="Q218" s="352" t="s">
        <v>654</v>
      </c>
      <c r="R218" s="484" t="str">
        <f>+B218</f>
        <v xml:space="preserve">MAPLE </v>
      </c>
      <c r="S218" s="350"/>
      <c r="T218" s="350"/>
      <c r="U218" s="537" t="s">
        <v>1191</v>
      </c>
      <c r="V218" s="350"/>
      <c r="W218" s="350"/>
      <c r="X218" s="351"/>
    </row>
    <row r="219" spans="1:24" ht="21.6" customHeight="1" x14ac:dyDescent="0.3">
      <c r="A219" s="353" t="s">
        <v>655</v>
      </c>
      <c r="B219" s="354" t="str">
        <f>IF('Main Sheet'!A38&gt;0,'Main Sheet'!G38,"")</f>
        <v>SHAKER</v>
      </c>
      <c r="C219" s="355"/>
      <c r="D219" s="355"/>
      <c r="E219" s="355"/>
      <c r="F219" s="355"/>
      <c r="G219" s="355"/>
      <c r="H219" s="356"/>
      <c r="I219" s="353" t="s">
        <v>871</v>
      </c>
      <c r="J219" s="422" t="str">
        <f>+B219</f>
        <v>SHAKER</v>
      </c>
      <c r="K219" s="350"/>
      <c r="L219" s="350"/>
      <c r="M219" s="350"/>
      <c r="N219" s="350"/>
      <c r="O219" s="350"/>
      <c r="P219" s="351"/>
      <c r="Q219" s="353" t="s">
        <v>655</v>
      </c>
      <c r="R219" s="354" t="str">
        <f>+B219</f>
        <v>SHAKER</v>
      </c>
      <c r="S219" s="355"/>
      <c r="T219" s="355"/>
      <c r="U219" s="703" t="s">
        <v>1193</v>
      </c>
      <c r="V219" s="355"/>
      <c r="W219" s="355"/>
      <c r="X219" s="356"/>
    </row>
    <row r="220" spans="1:24" ht="21.6" customHeight="1" x14ac:dyDescent="0.3">
      <c r="A220" s="352" t="s">
        <v>656</v>
      </c>
      <c r="B220" s="362" t="str">
        <f>IF('Main Sheet'!A38&gt;0,'Main Sheet'!I38,"")</f>
        <v>AHM 3700</v>
      </c>
      <c r="C220" s="350"/>
      <c r="D220" s="350"/>
      <c r="E220" s="350"/>
      <c r="F220" s="350" t="str">
        <f>'Main Sheet'!F38</f>
        <v>12X6X32-HRS</v>
      </c>
      <c r="G220" s="350"/>
      <c r="H220" s="351"/>
      <c r="I220" s="352" t="s">
        <v>656</v>
      </c>
      <c r="J220" s="422" t="str">
        <f>+B220</f>
        <v>AHM 3700</v>
      </c>
      <c r="K220" s="350"/>
      <c r="L220" s="350"/>
      <c r="M220" s="350"/>
      <c r="N220" s="350"/>
      <c r="O220" s="342"/>
      <c r="P220" s="351"/>
      <c r="Q220" s="352" t="s">
        <v>656</v>
      </c>
      <c r="R220" s="484" t="str">
        <f>+B220</f>
        <v>AHM 3700</v>
      </c>
      <c r="S220" s="350"/>
      <c r="T220" s="350"/>
      <c r="U220" s="531"/>
      <c r="V220" s="350">
        <f>'Main Sheet'!AF222</f>
        <v>0</v>
      </c>
      <c r="W220" s="350"/>
      <c r="X220" s="351"/>
    </row>
    <row r="221" spans="1:24" ht="21.6" customHeight="1" x14ac:dyDescent="0.3">
      <c r="A221" s="352" t="s">
        <v>657</v>
      </c>
      <c r="B221" s="1074" t="str">
        <f>IF('Main Sheet'!A38&gt;0,'Main Sheet'!A38,"")</f>
        <v>DEPEUTER'S DECORATING CENTRE</v>
      </c>
      <c r="C221" s="1074"/>
      <c r="D221" s="1074"/>
      <c r="E221" s="1074"/>
      <c r="F221" s="1074"/>
      <c r="G221" s="1074"/>
      <c r="H221" s="1075"/>
      <c r="I221" s="352" t="s">
        <v>657</v>
      </c>
      <c r="J221" s="1330" t="str">
        <f>+B221</f>
        <v>DEPEUTER'S DECORATING CENTRE</v>
      </c>
      <c r="K221" s="1074"/>
      <c r="L221" s="1074"/>
      <c r="M221" s="1074"/>
      <c r="N221" s="1074"/>
      <c r="O221" s="1074"/>
      <c r="P221" s="1075"/>
      <c r="Q221" s="352" t="s">
        <v>657</v>
      </c>
      <c r="R221" s="1074" t="str">
        <f>+B221</f>
        <v>DEPEUTER'S DECORATING CENTRE</v>
      </c>
      <c r="S221" s="1074"/>
      <c r="T221" s="1074"/>
      <c r="U221" s="1074"/>
      <c r="V221" s="1074"/>
      <c r="W221" s="1074"/>
      <c r="X221" s="1075"/>
    </row>
    <row r="222" spans="1:24" ht="21.6" customHeight="1" x14ac:dyDescent="0.35">
      <c r="A222" s="341"/>
      <c r="B222" s="342"/>
      <c r="C222" s="344" t="str">
        <f>IF('Main Sheet'!L219&gt;0,'Main Sheet'!#REF!,"")</f>
        <v/>
      </c>
      <c r="D222" s="1077" t="str">
        <f>IF('Main Sheet'!E38&gt;0,VLOOKUP('Main Sheet'!E38,'VANITY INFO'!A1:C2044,2,FALSE),"")</f>
        <v>STORAGE 12"X32 -1 DOOR- HLS</v>
      </c>
      <c r="E222" s="1078"/>
      <c r="F222" s="1078"/>
      <c r="G222" s="1078"/>
      <c r="H222" s="1079"/>
      <c r="I222" s="341"/>
      <c r="J222" s="342"/>
      <c r="K222" s="344"/>
      <c r="L222" s="1332"/>
      <c r="M222" s="1332"/>
      <c r="N222" s="1332"/>
      <c r="O222" s="1332"/>
      <c r="P222" s="1332"/>
      <c r="Q222" s="341"/>
      <c r="R222" s="342"/>
      <c r="S222" s="344" t="str">
        <f>IF('Main Sheet'!AL218&gt;0,'Main Sheet'!#REF!,"")</f>
        <v/>
      </c>
      <c r="T222" s="1077" t="str">
        <f>+D222</f>
        <v>STORAGE 12"X32 -1 DOOR- HLS</v>
      </c>
      <c r="U222" s="1078"/>
      <c r="V222" s="1078"/>
      <c r="W222" s="1078"/>
      <c r="X222" s="1079"/>
    </row>
    <row r="223" spans="1:24" ht="21.6" customHeight="1" x14ac:dyDescent="0.25">
      <c r="A223" s="27"/>
      <c r="B223" s="361"/>
      <c r="C223" s="1"/>
      <c r="D223" s="1"/>
      <c r="E223" s="1"/>
      <c r="F223" s="343"/>
      <c r="G223" s="47"/>
      <c r="H223" s="175"/>
      <c r="I223" s="419" t="s">
        <v>905</v>
      </c>
      <c r="J223" s="411"/>
      <c r="K223" s="1338" t="str">
        <f>IF('Main Sheet'!J38&gt;0,VLOOKUP('Main Sheet'!J40,'VANITY INFO'!$R$1:$S$4,2,0),"")</f>
        <v/>
      </c>
      <c r="L223" s="1338"/>
      <c r="M223" s="1338"/>
      <c r="N223" s="343" t="str">
        <f>IF('Main Sheet'!J38&gt;0,'Main Sheet'!J38,"")</f>
        <v/>
      </c>
      <c r="O223" s="416"/>
      <c r="P223" s="416"/>
      <c r="Q223" s="27"/>
      <c r="R223" s="1316" t="str">
        <f>IF(U217=1,"MAPLE OUT HARDROCK IN SIDE ",U218)</f>
        <v>HARDROCK 1 SIDE PAINT</v>
      </c>
      <c r="S223" s="1316"/>
      <c r="T223" s="1316"/>
      <c r="U223" s="1316"/>
      <c r="V223" s="1316"/>
      <c r="W223" s="1316"/>
      <c r="X223" s="1316"/>
    </row>
    <row r="224" spans="1:24" s="22" customFormat="1" ht="23.25" x14ac:dyDescent="0.35">
      <c r="A224" s="363"/>
      <c r="B224" s="364" t="str">
        <f>IF('Main Sheet'!M40&gt;0,'Main Sheet'!M40,"")</f>
        <v/>
      </c>
      <c r="C224" s="1083" t="str">
        <f>IF('Main Sheet'!M38&gt;0,'Main Sheet'!M38,"")</f>
        <v/>
      </c>
      <c r="D224" s="1084"/>
      <c r="E224" s="1085" t="str">
        <f>IF('Main Sheet'!M40&gt;0,'Main Sheet'!M3,"")</f>
        <v/>
      </c>
      <c r="F224" s="1086"/>
      <c r="G224" s="363"/>
      <c r="H224" s="365"/>
      <c r="I224" s="363"/>
      <c r="J224" s="389"/>
      <c r="K224" s="1083"/>
      <c r="L224" s="1084"/>
      <c r="M224" s="1085"/>
      <c r="N224" s="1086"/>
      <c r="O224" s="415"/>
      <c r="P224" s="416"/>
      <c r="Q224" s="478" t="s">
        <v>962</v>
      </c>
      <c r="R224" s="1321" t="str">
        <f>IF('Main Sheet'!A222&gt;0,'Main Sheet'!K222,"")</f>
        <v/>
      </c>
      <c r="S224" s="1322"/>
      <c r="T224" s="1322"/>
      <c r="U224" s="532"/>
      <c r="V224" s="480"/>
      <c r="W224" s="479"/>
      <c r="X224" s="481"/>
    </row>
    <row r="225" spans="1:24" ht="270.60000000000002" customHeight="1" x14ac:dyDescent="0.25">
      <c r="A225" s="340"/>
      <c r="B225" s="1323" t="str">
        <f>IF('Main Sheet'!E38&gt;0,VLOOKUP('Main Sheet'!E38,'VANITY INFO'!C1:D2044,2,FALSE),"")</f>
        <v>[1]- 11 7/8 X 31 7/8--DOOR</v>
      </c>
      <c r="C225" s="1324"/>
      <c r="D225" s="1324"/>
      <c r="E225" s="1324"/>
      <c r="F225" s="1325"/>
      <c r="G225" s="345"/>
      <c r="H225" s="175"/>
      <c r="I225" s="1333"/>
      <c r="J225" s="1334"/>
      <c r="K225" s="1334"/>
      <c r="L225" s="1334"/>
      <c r="M225" s="1334"/>
      <c r="N225" s="1334"/>
      <c r="O225" s="1334"/>
      <c r="P225" s="1335"/>
      <c r="Q225" s="1319" t="str">
        <f>IF('Main Sheet'!F38&gt;0,VLOOKUP('Main Sheet'!F38,'VANITY INFO'!C1:AC2260,2,FALSE),"")</f>
        <v xml:space="preserve">                                                                                                                   GABLE : [2] 32 X 6 CR T3-32,6,6                                                            TOP &amp; BOTTOM: [2] 10 3/4  X 6--CR T1-10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10 9/16 x 5  T1 10 9/16                                                       BACKING: [1] 11 1/4 X 31 1/4                                                  RAWOOD: [2] 10 3/4 X 4 </v>
      </c>
      <c r="R225" s="1320"/>
      <c r="S225" s="1320"/>
      <c r="T225" s="1320"/>
      <c r="U225" s="1320"/>
      <c r="V225" s="1320"/>
      <c r="W225" s="1317" t="str">
        <f>IF(U217=1,"  HARDROCK ",U219)</f>
        <v>HARDROCK</v>
      </c>
      <c r="X225" s="1318"/>
    </row>
    <row r="226" spans="1:24" ht="23.25" x14ac:dyDescent="0.35">
      <c r="A226" s="346" t="str">
        <f>IF('Main Sheet'!J38&gt;0,'Main Sheet'!J26,"")</f>
        <v/>
      </c>
      <c r="B226" s="342"/>
      <c r="C226" s="369" t="str">
        <f>IF('Main Sheet'!J38&gt;0,'Main Sheet'!J38,"")</f>
        <v/>
      </c>
      <c r="D226" s="369" t="str">
        <f>IF('Main Sheet'!J40&gt;0,'Main Sheet'!J40,"")</f>
        <v/>
      </c>
      <c r="E226" s="342"/>
      <c r="F226" s="342"/>
      <c r="G226" s="277"/>
      <c r="H226" s="343"/>
      <c r="I226" s="385"/>
      <c r="J226" s="413"/>
      <c r="L226" t="str">
        <f>IF('Main Sheet'!M223&gt;0,VLOOKUP('Main Sheet'!M223,'VANITY INFO'!AB250:AC1237,2,FALSE),"")</f>
        <v/>
      </c>
      <c r="M226" s="413"/>
      <c r="N226" s="413"/>
      <c r="O226" s="277"/>
      <c r="P226" s="277"/>
      <c r="Q226" s="385"/>
      <c r="R226" s="473"/>
      <c r="S226" s="342"/>
      <c r="T226" s="390" t="str">
        <f>IF('Main Sheet'!AE222&gt;0,VLOOKUP('Main Sheet'!AE222,'VANITY INFO'!AT249:AU1236,2,FALSE),"")</f>
        <v/>
      </c>
      <c r="U226" s="533"/>
      <c r="V226" s="343"/>
      <c r="W226" s="277"/>
      <c r="X226" s="343"/>
    </row>
    <row r="227" spans="1:24" ht="23.25" x14ac:dyDescent="0.35">
      <c r="A227" s="336"/>
      <c r="B227" s="337"/>
      <c r="C227" s="337"/>
      <c r="D227" s="337"/>
      <c r="E227" s="337"/>
      <c r="F227" s="337"/>
      <c r="G227" s="337"/>
      <c r="H227" s="338"/>
      <c r="I227" s="423"/>
      <c r="J227" s="412"/>
      <c r="K227" s="425"/>
      <c r="L227" s="424" t="str">
        <f>IF('Main Sheet'!R225&gt;0,'Main Sheet'!R225,"")</f>
        <v/>
      </c>
      <c r="M227" s="412"/>
      <c r="N227" s="412"/>
      <c r="O227" s="412"/>
      <c r="P227" s="338"/>
      <c r="Q227" s="423"/>
      <c r="R227" s="412"/>
      <c r="S227" s="424"/>
      <c r="T227" s="424"/>
      <c r="U227" s="534"/>
      <c r="V227" s="412"/>
      <c r="W227" s="412"/>
      <c r="X227" s="338"/>
    </row>
    <row r="228" spans="1:24" x14ac:dyDescent="0.25">
      <c r="A228" s="27"/>
      <c r="B228" s="1"/>
      <c r="G228" s="360"/>
      <c r="H228" s="175"/>
      <c r="I228" s="27"/>
      <c r="J228" s="1"/>
      <c r="K228" s="1"/>
      <c r="L228" s="1"/>
      <c r="M228" s="1"/>
      <c r="N228" s="1"/>
      <c r="O228" s="410"/>
      <c r="P228" s="175"/>
      <c r="Q228" s="27"/>
      <c r="R228" s="1"/>
      <c r="W228" s="360"/>
      <c r="X228" s="175"/>
    </row>
    <row r="229" spans="1:24" x14ac:dyDescent="0.25">
      <c r="A229" s="27"/>
      <c r="B229" s="1"/>
      <c r="H229" s="175"/>
      <c r="I229" s="27"/>
      <c r="J229" s="1"/>
      <c r="K229" s="1"/>
      <c r="L229" s="1"/>
      <c r="M229" s="1"/>
      <c r="N229" s="1"/>
      <c r="O229" s="1"/>
      <c r="P229" s="175"/>
      <c r="Q229" s="27"/>
      <c r="R229" s="1"/>
      <c r="X229" s="175"/>
    </row>
    <row r="230" spans="1:24" ht="15.75" x14ac:dyDescent="0.25">
      <c r="A230" s="27"/>
      <c r="B230" s="1"/>
      <c r="D230" s="358" t="s">
        <v>756</v>
      </c>
      <c r="E230" s="359" t="s">
        <v>546</v>
      </c>
      <c r="F230" s="1076">
        <f>'Main Sheet'!C1</f>
        <v>44452</v>
      </c>
      <c r="G230" s="1076"/>
      <c r="H230" s="175"/>
      <c r="I230" s="27"/>
      <c r="J230" s="1"/>
      <c r="K230" s="1"/>
      <c r="L230" s="426" t="s">
        <v>756</v>
      </c>
      <c r="M230" s="420" t="s">
        <v>546</v>
      </c>
      <c r="N230" s="1331">
        <f>+F230</f>
        <v>44452</v>
      </c>
      <c r="O230" s="1331"/>
      <c r="P230" s="175"/>
      <c r="Q230" s="27"/>
      <c r="R230" s="1"/>
      <c r="T230" s="358" t="s">
        <v>756</v>
      </c>
      <c r="U230" s="535" t="s">
        <v>546</v>
      </c>
      <c r="V230" s="1076">
        <f>+F230</f>
        <v>44452</v>
      </c>
      <c r="W230" s="1076"/>
      <c r="X230" s="175"/>
    </row>
    <row r="231" spans="1:24" ht="15.75" x14ac:dyDescent="0.25">
      <c r="A231" s="27"/>
      <c r="B231" s="1"/>
      <c r="D231" s="358"/>
      <c r="E231" s="359" t="s">
        <v>757</v>
      </c>
      <c r="F231" s="1073" t="str">
        <f>IF(H1="","",TEXT(WORKDAY('Main Sheet'!C1, 2),"MMM-DD-YYY"))</f>
        <v>Sep-15-2021</v>
      </c>
      <c r="G231" s="1073"/>
      <c r="H231" s="175"/>
      <c r="I231" s="27"/>
      <c r="J231" s="1"/>
      <c r="K231" s="1"/>
      <c r="L231" s="426"/>
      <c r="M231" s="420" t="s">
        <v>757</v>
      </c>
      <c r="N231" s="1329" t="str">
        <f>+F231</f>
        <v>Sep-15-2021</v>
      </c>
      <c r="O231" s="1329"/>
      <c r="P231" s="175"/>
      <c r="Q231" s="27"/>
      <c r="R231" s="1"/>
      <c r="T231" s="358"/>
      <c r="U231" s="535" t="s">
        <v>757</v>
      </c>
      <c r="V231" s="1073" t="str">
        <f>+F231</f>
        <v>Sep-15-2021</v>
      </c>
      <c r="W231" s="1073"/>
      <c r="X231" s="175"/>
    </row>
    <row r="232" spans="1:24" ht="15.75" x14ac:dyDescent="0.25">
      <c r="A232" s="27"/>
      <c r="B232" s="1"/>
      <c r="D232" s="358"/>
      <c r="E232" s="359"/>
      <c r="F232" s="359"/>
      <c r="G232" s="359"/>
      <c r="H232" s="175"/>
      <c r="I232" s="27"/>
      <c r="J232" s="1"/>
      <c r="K232" s="1"/>
      <c r="L232" s="426"/>
      <c r="M232" s="420"/>
      <c r="N232" s="420"/>
      <c r="O232" s="420"/>
      <c r="P232" s="175"/>
      <c r="Q232" s="27"/>
      <c r="R232" s="1"/>
      <c r="T232" s="358"/>
      <c r="U232" s="535"/>
      <c r="V232" s="359"/>
      <c r="W232" s="359"/>
      <c r="X232" s="175"/>
    </row>
    <row r="233" spans="1:24" ht="15.75" x14ac:dyDescent="0.25">
      <c r="A233" s="27"/>
      <c r="B233" s="1"/>
      <c r="D233" s="358" t="s">
        <v>758</v>
      </c>
      <c r="E233" s="359" t="s">
        <v>546</v>
      </c>
      <c r="F233" s="1073" t="str">
        <f>IF(H1="","",TEXT(WORKDAY('Main Sheet'!C1,3),"MMM-DD-YYY"))</f>
        <v>Sep-16-2021</v>
      </c>
      <c r="G233" s="1073"/>
      <c r="H233" s="175"/>
      <c r="I233" s="27"/>
      <c r="J233" s="1"/>
      <c r="K233" s="1"/>
      <c r="L233" s="426" t="s">
        <v>758</v>
      </c>
      <c r="M233" s="420" t="s">
        <v>546</v>
      </c>
      <c r="N233" s="1329" t="str">
        <f>+F233</f>
        <v>Sep-16-2021</v>
      </c>
      <c r="O233" s="1329"/>
      <c r="P233" s="175"/>
      <c r="Q233" s="27"/>
      <c r="R233" s="1"/>
      <c r="T233" s="358" t="s">
        <v>758</v>
      </c>
      <c r="U233" s="535" t="s">
        <v>546</v>
      </c>
      <c r="V233" s="1073" t="str">
        <f>+F233</f>
        <v>Sep-16-2021</v>
      </c>
      <c r="W233" s="1073"/>
      <c r="X233" s="175"/>
    </row>
    <row r="234" spans="1:24" ht="15.75" x14ac:dyDescent="0.25">
      <c r="A234" s="27"/>
      <c r="B234" s="1"/>
      <c r="D234" s="358"/>
      <c r="E234" s="359" t="s">
        <v>757</v>
      </c>
      <c r="F234" s="1073" t="str">
        <f>IF(H1="","",TEXT(WORKDAY('Main Sheet'!C1, 4),"MMM-DD-YYY"))</f>
        <v>Sep-17-2021</v>
      </c>
      <c r="G234" s="1073"/>
      <c r="H234" s="175"/>
      <c r="I234" s="27"/>
      <c r="J234" s="1"/>
      <c r="K234" s="1"/>
      <c r="L234" s="426"/>
      <c r="M234" s="420" t="s">
        <v>757</v>
      </c>
      <c r="N234" s="1329" t="str">
        <f>+F234</f>
        <v>Sep-17-2021</v>
      </c>
      <c r="O234" s="1329"/>
      <c r="P234" s="175"/>
      <c r="Q234" s="27"/>
      <c r="R234" s="1"/>
      <c r="T234" s="358"/>
      <c r="U234" s="535" t="s">
        <v>757</v>
      </c>
      <c r="V234" s="1073" t="str">
        <f>+F234</f>
        <v>Sep-17-2021</v>
      </c>
      <c r="W234" s="1073"/>
      <c r="X234" s="175"/>
    </row>
    <row r="235" spans="1:24" ht="15.75" x14ac:dyDescent="0.25">
      <c r="A235" s="27"/>
      <c r="B235" s="1"/>
      <c r="D235" s="358"/>
      <c r="E235" s="359"/>
      <c r="F235" s="359"/>
      <c r="G235" s="359"/>
      <c r="H235" s="175"/>
      <c r="I235" s="27"/>
      <c r="J235" s="1"/>
      <c r="K235" s="1"/>
      <c r="L235" s="426"/>
      <c r="M235" s="420"/>
      <c r="N235" s="420"/>
      <c r="O235" s="420"/>
      <c r="P235" s="175"/>
      <c r="Q235" s="27"/>
      <c r="R235" s="1"/>
      <c r="T235" s="358"/>
      <c r="U235" s="535"/>
      <c r="V235" s="359"/>
      <c r="W235" s="359"/>
      <c r="X235" s="175"/>
    </row>
    <row r="236" spans="1:24" ht="15.75" x14ac:dyDescent="0.25">
      <c r="A236" s="27"/>
      <c r="B236" s="1"/>
      <c r="D236" s="358" t="s">
        <v>759</v>
      </c>
      <c r="E236" s="359" t="s">
        <v>546</v>
      </c>
      <c r="F236" s="1073" t="str">
        <f>IF(H1="","",TEXT(WORKDAY('Main Sheet'!C1, 5),"MMM-DD-YYY"))</f>
        <v>Sep-20-2021</v>
      </c>
      <c r="G236" s="1073"/>
      <c r="H236" s="175"/>
      <c r="I236" s="27"/>
      <c r="J236" s="1"/>
      <c r="K236" s="1"/>
      <c r="L236" s="426" t="s">
        <v>759</v>
      </c>
      <c r="M236" s="420" t="s">
        <v>546</v>
      </c>
      <c r="N236" s="1329" t="str">
        <f>+F236</f>
        <v>Sep-20-2021</v>
      </c>
      <c r="O236" s="1329"/>
      <c r="P236" s="175"/>
      <c r="Q236" s="27"/>
      <c r="R236" s="1"/>
      <c r="T236" s="358" t="s">
        <v>759</v>
      </c>
      <c r="U236" s="535" t="s">
        <v>546</v>
      </c>
      <c r="V236" s="1073" t="str">
        <f>+F236</f>
        <v>Sep-20-2021</v>
      </c>
      <c r="W236" s="1073"/>
      <c r="X236" s="175"/>
    </row>
    <row r="237" spans="1:24" ht="15.75" x14ac:dyDescent="0.25">
      <c r="A237" s="27"/>
      <c r="B237" s="1"/>
      <c r="D237" s="358"/>
      <c r="E237" s="359" t="s">
        <v>757</v>
      </c>
      <c r="F237" s="1073" t="str">
        <f>IF(H1="","",TEXT(WORKDAY('Main Sheet'!C1, 6),"MMM-DD-YYY"))</f>
        <v>Sep-21-2021</v>
      </c>
      <c r="G237" s="1073"/>
      <c r="H237" s="175"/>
      <c r="I237" s="27"/>
      <c r="J237" s="1"/>
      <c r="K237" s="1"/>
      <c r="L237" s="426"/>
      <c r="M237" s="420" t="s">
        <v>757</v>
      </c>
      <c r="N237" s="1329" t="str">
        <f>+F237</f>
        <v>Sep-21-2021</v>
      </c>
      <c r="O237" s="1329"/>
      <c r="P237" s="175"/>
      <c r="Q237" s="27"/>
      <c r="R237" s="1"/>
      <c r="T237" s="358"/>
      <c r="U237" s="535" t="s">
        <v>757</v>
      </c>
      <c r="V237" s="1073" t="str">
        <f>+F237</f>
        <v>Sep-21-2021</v>
      </c>
      <c r="W237" s="1073"/>
      <c r="X237" s="175"/>
    </row>
    <row r="238" spans="1:24" ht="12" customHeight="1" x14ac:dyDescent="0.25">
      <c r="A238" s="27"/>
      <c r="B238" s="1"/>
      <c r="C238" s="1"/>
      <c r="D238" s="1"/>
      <c r="E238" s="1"/>
      <c r="F238" s="1"/>
      <c r="G238" s="1"/>
      <c r="H238" s="175"/>
      <c r="I238" s="27"/>
      <c r="J238" s="1"/>
      <c r="K238" s="1"/>
      <c r="L238" s="1"/>
      <c r="M238" s="1"/>
      <c r="N238" s="1"/>
      <c r="O238" s="1"/>
      <c r="P238" s="175"/>
      <c r="Q238" s="27"/>
      <c r="R238" s="1"/>
      <c r="S238" s="1"/>
      <c r="T238" s="1"/>
      <c r="U238" s="129"/>
      <c r="V238" s="1"/>
      <c r="W238" s="1"/>
      <c r="X238" s="175"/>
    </row>
    <row r="239" spans="1:24" ht="42" customHeight="1" x14ac:dyDescent="0.25">
      <c r="A239" s="203">
        <v>2</v>
      </c>
      <c r="B239" s="339"/>
      <c r="C239" s="339"/>
      <c r="D239" s="339"/>
      <c r="E239" s="339"/>
      <c r="F239" s="339"/>
      <c r="G239" s="339"/>
      <c r="H239" s="53"/>
      <c r="I239" s="203"/>
      <c r="J239" s="413"/>
      <c r="K239" s="413"/>
      <c r="L239" s="413"/>
      <c r="M239" s="413"/>
      <c r="N239" s="413"/>
      <c r="O239" s="413"/>
      <c r="P239" s="53"/>
      <c r="Q239" s="203"/>
      <c r="R239" s="413"/>
      <c r="S239" s="413"/>
      <c r="T239" s="413"/>
      <c r="U239" s="536"/>
      <c r="V239" s="413"/>
      <c r="W239" s="413"/>
      <c r="X239" s="53"/>
    </row>
    <row r="240" spans="1:24" ht="21.6" customHeight="1" x14ac:dyDescent="0.35">
      <c r="A240" s="348" t="s">
        <v>653</v>
      </c>
      <c r="B240" s="362" t="str">
        <f>IF('Main Sheet'!A41&gt;0,'Main Sheet'!C41,"")</f>
        <v>5679.1-2</v>
      </c>
      <c r="C240" s="350"/>
      <c r="D240" s="350"/>
      <c r="E240" s="350"/>
      <c r="F240" s="394" t="s">
        <v>548</v>
      </c>
      <c r="G240" s="393" t="str">
        <f>'Main Sheet'!H1</f>
        <v>37-M</v>
      </c>
      <c r="H240" s="351"/>
      <c r="I240" s="348" t="s">
        <v>653</v>
      </c>
      <c r="J240" s="414" t="str">
        <f>+B240</f>
        <v>5679.1-2</v>
      </c>
      <c r="K240" s="350"/>
      <c r="L240" s="350"/>
      <c r="M240" s="350"/>
      <c r="N240" s="421" t="s">
        <v>548</v>
      </c>
      <c r="O240" s="414" t="str">
        <f>+G240</f>
        <v>37-M</v>
      </c>
      <c r="P240" s="366">
        <v>2</v>
      </c>
      <c r="Q240" s="348" t="s">
        <v>653</v>
      </c>
      <c r="R240" s="484" t="str">
        <f>IF('Main Sheet'!A41&gt;0,'Main Sheet'!C41,"")</f>
        <v>5679.1-2</v>
      </c>
      <c r="S240" s="350"/>
      <c r="T240" s="350"/>
      <c r="U240" s="537">
        <f>IF(R241="MAPLE",1,3)</f>
        <v>3</v>
      </c>
      <c r="V240" s="394" t="s">
        <v>548</v>
      </c>
      <c r="W240" s="393" t="str">
        <f>+G240</f>
        <v>37-M</v>
      </c>
      <c r="X240" s="366">
        <v>2</v>
      </c>
    </row>
    <row r="241" spans="1:24" ht="21.6" customHeight="1" x14ac:dyDescent="0.3">
      <c r="A241" s="352" t="s">
        <v>654</v>
      </c>
      <c r="B241" s="362" t="str">
        <f>IF('Main Sheet'!A41&gt;0,'Main Sheet'!H41,"")</f>
        <v>MDF</v>
      </c>
      <c r="C241" s="350"/>
      <c r="D241" s="350"/>
      <c r="E241" s="350"/>
      <c r="F241" s="350"/>
      <c r="G241" s="350"/>
      <c r="H241" s="351"/>
      <c r="I241" s="352" t="s">
        <v>654</v>
      </c>
      <c r="J241" s="422" t="str">
        <f>+B241</f>
        <v>MDF</v>
      </c>
      <c r="K241" s="350"/>
      <c r="L241" s="350"/>
      <c r="M241" s="350"/>
      <c r="N241" s="350"/>
      <c r="O241" s="350"/>
      <c r="P241" s="351"/>
      <c r="Q241" s="352" t="s">
        <v>654</v>
      </c>
      <c r="R241" s="484" t="str">
        <f>+B241</f>
        <v>MDF</v>
      </c>
      <c r="S241" s="350"/>
      <c r="T241" s="350"/>
      <c r="U241" s="537" t="s">
        <v>1191</v>
      </c>
      <c r="V241" s="350"/>
      <c r="W241" s="350"/>
      <c r="X241" s="351"/>
    </row>
    <row r="242" spans="1:24" ht="21.6" customHeight="1" x14ac:dyDescent="0.3">
      <c r="A242" s="353" t="s">
        <v>655</v>
      </c>
      <c r="B242" s="354" t="str">
        <f>IF('Main Sheet'!A41&gt;0,'Main Sheet'!G41,"")</f>
        <v xml:space="preserve">VISTA FLAT </v>
      </c>
      <c r="C242" s="355"/>
      <c r="D242" s="355"/>
      <c r="E242" s="355"/>
      <c r="F242" s="355"/>
      <c r="G242" s="355"/>
      <c r="H242" s="356"/>
      <c r="I242" s="353" t="s">
        <v>871</v>
      </c>
      <c r="J242" s="422" t="str">
        <f>+B242</f>
        <v xml:space="preserve">VISTA FLAT </v>
      </c>
      <c r="K242" s="350"/>
      <c r="L242" s="350"/>
      <c r="M242" s="350"/>
      <c r="N242" s="350"/>
      <c r="O242" s="350"/>
      <c r="P242" s="351"/>
      <c r="Q242" s="353" t="s">
        <v>655</v>
      </c>
      <c r="R242" s="354" t="str">
        <f>+B242</f>
        <v xml:space="preserve">VISTA FLAT </v>
      </c>
      <c r="S242" s="355"/>
      <c r="T242" s="355"/>
      <c r="U242" s="703" t="s">
        <v>1193</v>
      </c>
      <c r="V242" s="355"/>
      <c r="W242" s="355"/>
      <c r="X242" s="356"/>
    </row>
    <row r="243" spans="1:24" ht="21.6" customHeight="1" x14ac:dyDescent="0.3">
      <c r="A243" s="352" t="s">
        <v>656</v>
      </c>
      <c r="B243" s="362" t="str">
        <f>IF('Main Sheet'!A41&gt;0,'Main Sheet'!I41,"")</f>
        <v>AHM 10 MATTE</v>
      </c>
      <c r="C243" s="350"/>
      <c r="D243" s="350"/>
      <c r="E243" s="350"/>
      <c r="F243" s="350" t="str">
        <f>'Main Sheet'!F41</f>
        <v>72X21X33 1/2 4DR3DE+2BDW</v>
      </c>
      <c r="G243" s="350"/>
      <c r="H243" s="351"/>
      <c r="I243" s="352" t="s">
        <v>656</v>
      </c>
      <c r="J243" s="422" t="str">
        <f>+B243</f>
        <v>AHM 10 MATTE</v>
      </c>
      <c r="K243" s="350"/>
      <c r="L243" s="350"/>
      <c r="M243" s="350"/>
      <c r="N243" s="350"/>
      <c r="O243" s="342"/>
      <c r="P243" s="351"/>
      <c r="Q243" s="352" t="s">
        <v>656</v>
      </c>
      <c r="R243" s="484" t="str">
        <f>+B243</f>
        <v>AHM 10 MATTE</v>
      </c>
      <c r="S243" s="350"/>
      <c r="T243" s="350"/>
      <c r="U243" s="531"/>
      <c r="V243" s="350" t="str">
        <f>+F243</f>
        <v>72X21X33 1/2 4DR3DE+2BDW</v>
      </c>
      <c r="W243" s="350"/>
      <c r="X243" s="351"/>
    </row>
    <row r="244" spans="1:24" ht="21.6" customHeight="1" x14ac:dyDescent="0.3">
      <c r="A244" s="352" t="s">
        <v>657</v>
      </c>
      <c r="B244" s="1074" t="str">
        <f>IF('Main Sheet'!A41&gt;0,'Main Sheet'!A41,"")</f>
        <v xml:space="preserve">NOVA BATH </v>
      </c>
      <c r="C244" s="1074"/>
      <c r="D244" s="1074"/>
      <c r="E244" s="1074"/>
      <c r="F244" s="1074"/>
      <c r="G244" s="1074"/>
      <c r="H244" s="1075"/>
      <c r="I244" s="352" t="s">
        <v>657</v>
      </c>
      <c r="J244" s="1330" t="str">
        <f>+B244</f>
        <v xml:space="preserve">NOVA BATH </v>
      </c>
      <c r="K244" s="1074"/>
      <c r="L244" s="1074"/>
      <c r="M244" s="1074"/>
      <c r="N244" s="1074"/>
      <c r="O244" s="1074"/>
      <c r="P244" s="1075"/>
      <c r="Q244" s="352" t="s">
        <v>657</v>
      </c>
      <c r="R244" s="1074" t="str">
        <f>+B244</f>
        <v xml:space="preserve">NOVA BATH </v>
      </c>
      <c r="S244" s="1074"/>
      <c r="T244" s="1074"/>
      <c r="U244" s="1074"/>
      <c r="V244" s="1074"/>
      <c r="W244" s="1074"/>
      <c r="X244" s="1075"/>
    </row>
    <row r="245" spans="1:24" ht="21.6" customHeight="1" x14ac:dyDescent="0.35">
      <c r="A245" s="341"/>
      <c r="B245" s="342"/>
      <c r="C245" s="344" t="e">
        <f>IF('Main Sheet'!L13&gt;0,'Main Sheet'!#REF!,"")</f>
        <v>#REF!</v>
      </c>
      <c r="D245" s="1077" t="str">
        <f>IF('Main Sheet'!E41&gt;0,VLOOKUP('Main Sheet'!E41,'VANITY INFO'!A1:C2044,2,FALSE),"")</f>
        <v xml:space="preserve">72" CLASSIC- 4 DR 3 DW   2 BOTTOM DW </v>
      </c>
      <c r="E245" s="1078"/>
      <c r="F245" s="1078"/>
      <c r="G245" s="1078"/>
      <c r="H245" s="1079"/>
      <c r="I245" s="341"/>
      <c r="J245" s="342"/>
      <c r="K245" s="344"/>
      <c r="L245" s="1332"/>
      <c r="M245" s="1332"/>
      <c r="N245" s="1332"/>
      <c r="O245" s="1332"/>
      <c r="P245" s="1332"/>
      <c r="Q245" s="341"/>
      <c r="R245" s="342"/>
      <c r="S245" s="344" t="str">
        <f>IF('Main Sheet'!AL241&gt;0,'Main Sheet'!#REF!,"")</f>
        <v/>
      </c>
      <c r="T245" s="1077" t="str">
        <f>+D245</f>
        <v xml:space="preserve">72" CLASSIC- 4 DR 3 DW   2 BOTTOM DW </v>
      </c>
      <c r="U245" s="1078"/>
      <c r="V245" s="1078"/>
      <c r="W245" s="1078"/>
      <c r="X245" s="1079"/>
    </row>
    <row r="246" spans="1:24" ht="21.6" customHeight="1" x14ac:dyDescent="0.25">
      <c r="A246" s="27"/>
      <c r="B246" s="361"/>
      <c r="C246" s="1"/>
      <c r="D246" s="1"/>
      <c r="E246" s="1"/>
      <c r="F246" s="343"/>
      <c r="G246" s="47"/>
      <c r="H246" s="175"/>
      <c r="I246" s="419" t="s">
        <v>905</v>
      </c>
      <c r="J246" s="411"/>
      <c r="K246" s="1338" t="str">
        <f>IF('Main Sheet'!J41&gt;0,VLOOKUP('Main Sheet'!J43,'VANITY INFO'!$R$1:$S$4,2,0),"")</f>
        <v/>
      </c>
      <c r="L246" s="1338"/>
      <c r="M246" s="1338"/>
      <c r="N246" s="343" t="str">
        <f>IF('Main Sheet'!J41&gt;0,'Main Sheet'!J41,"")</f>
        <v/>
      </c>
      <c r="O246" s="416"/>
      <c r="P246" s="416"/>
      <c r="Q246" s="27"/>
      <c r="R246" s="1316" t="str">
        <f>IF(U240=1,"MAPLE OUT HARDROCK IN SIDE ",U241)</f>
        <v>HARDROCK 1 SIDE PAINT</v>
      </c>
      <c r="S246" s="1316"/>
      <c r="T246" s="1316"/>
      <c r="U246" s="1316"/>
      <c r="V246" s="1316"/>
      <c r="W246" s="1316"/>
      <c r="X246" s="1316"/>
    </row>
    <row r="247" spans="1:24" s="22" customFormat="1" ht="23.25" x14ac:dyDescent="0.35">
      <c r="A247" s="363"/>
      <c r="B247" s="364" t="str">
        <f>IF('Main Sheet'!M43&gt;0,'Main Sheet'!M43,"")</f>
        <v/>
      </c>
      <c r="C247" s="1083" t="str">
        <f>IF('Main Sheet'!M41&gt;0,'Main Sheet'!M41,"")</f>
        <v/>
      </c>
      <c r="D247" s="1084"/>
      <c r="E247" s="1085" t="str">
        <f>IF('Main Sheet'!M41&gt;0,'Main Sheet'!M3,"")</f>
        <v/>
      </c>
      <c r="F247" s="1086"/>
      <c r="G247" s="363"/>
      <c r="H247" s="365"/>
      <c r="I247" s="363"/>
      <c r="J247" s="389"/>
      <c r="K247" s="1083"/>
      <c r="L247" s="1084"/>
      <c r="M247" s="1085"/>
      <c r="N247" s="1086"/>
      <c r="O247" s="415"/>
      <c r="P247" s="416"/>
      <c r="Q247" s="478" t="s">
        <v>962</v>
      </c>
      <c r="R247" s="1321" t="str">
        <f>IF('Main Sheet'!A245&gt;0,'Main Sheet'!K245,"")</f>
        <v/>
      </c>
      <c r="S247" s="1322"/>
      <c r="T247" s="1322"/>
      <c r="U247" s="532"/>
      <c r="V247" s="480"/>
      <c r="W247" s="479"/>
      <c r="X247" s="481"/>
    </row>
    <row r="248" spans="1:24" ht="270.60000000000002" customHeight="1" x14ac:dyDescent="0.25">
      <c r="A248" s="340"/>
      <c r="B248" s="1323" t="str">
        <f>IF('Main Sheet'!E41&gt;0,VLOOKUP('Main Sheet'!E41,'VANITY INFO'!C1:D2044,2,FALSE),"")</f>
        <v xml:space="preserve">[4]-- 14 7/8 X 17 9/16 --DOOR                [2]-- 29 7/8 X 8 3/4 -- DRAWER                 [3]-- 11 7/8 X 8 3/4-- DRAWER                 [1]-- 71 7/8 X 4-- CLASSIC KICK                          [1] --71 7/8 X 2 3/4 -- MOULDING </v>
      </c>
      <c r="C248" s="1324"/>
      <c r="D248" s="1324"/>
      <c r="E248" s="1324"/>
      <c r="F248" s="1325"/>
      <c r="G248" s="345"/>
      <c r="H248" s="175"/>
      <c r="I248" s="1333"/>
      <c r="J248" s="1334"/>
      <c r="K248" s="1334"/>
      <c r="L248" s="1334"/>
      <c r="M248" s="1334"/>
      <c r="N248" s="1334"/>
      <c r="O248" s="1334"/>
      <c r="P248" s="1335"/>
      <c r="Q248" s="1319" t="e">
        <f>IF('Main Sheet'!F41&gt;0,VLOOKUP('Main Sheet'!F41,'VANITY INFO'!C1:AC2283,2,FALSE),"")</f>
        <v>#N/A</v>
      </c>
      <c r="R248" s="1320"/>
      <c r="S248" s="1320"/>
      <c r="T248" s="1320"/>
      <c r="U248" s="1320"/>
      <c r="V248" s="1320"/>
      <c r="W248" s="1317" t="str">
        <f>IF(U240=1,"  HARDROCK ",U242)</f>
        <v>HARDROCK</v>
      </c>
      <c r="X248" s="1318"/>
    </row>
    <row r="249" spans="1:24" ht="23.25" x14ac:dyDescent="0.35">
      <c r="A249" s="346" t="str">
        <f>IF('Main Sheet'!J41&gt;0,'Main Sheet'!J3,"")</f>
        <v/>
      </c>
      <c r="B249" s="342"/>
      <c r="C249" s="369" t="str">
        <f>IF('Main Sheet'!J41&gt;0,'Main Sheet'!J41,"")</f>
        <v/>
      </c>
      <c r="D249" s="369" t="str">
        <f>IF('Main Sheet'!J43&gt;0,'Main Sheet'!J43,"")</f>
        <v/>
      </c>
      <c r="E249" s="342"/>
      <c r="F249" s="342"/>
      <c r="G249" s="277"/>
      <c r="H249" s="343"/>
      <c r="I249" s="385"/>
      <c r="J249" s="413"/>
      <c r="L249" t="str">
        <f>IF('Main Sheet'!M246&gt;0,VLOOKUP('Main Sheet'!M246,'VANITY INFO'!AB273:AC1260,2,FALSE),"")</f>
        <v/>
      </c>
      <c r="M249" s="413"/>
      <c r="N249" s="413"/>
      <c r="O249" s="277"/>
      <c r="P249" s="277"/>
      <c r="Q249" s="385"/>
      <c r="R249" s="473"/>
      <c r="S249" s="342"/>
      <c r="T249" s="390" t="str">
        <f>IF('Main Sheet'!AE245&gt;0,VLOOKUP('Main Sheet'!AE245,'VANITY INFO'!AT272:AU1259,2,FALSE),"")</f>
        <v/>
      </c>
      <c r="U249" s="533"/>
      <c r="V249" s="343"/>
      <c r="W249" s="277"/>
      <c r="X249" s="343"/>
    </row>
    <row r="250" spans="1:24" ht="23.25" x14ac:dyDescent="0.35">
      <c r="A250" s="336"/>
      <c r="B250" s="337"/>
      <c r="C250" s="337"/>
      <c r="D250" s="337"/>
      <c r="E250" s="337"/>
      <c r="F250" s="337"/>
      <c r="G250" s="337"/>
      <c r="H250" s="338"/>
      <c r="I250" s="423"/>
      <c r="J250" s="412"/>
      <c r="K250" s="425"/>
      <c r="L250" s="424" t="str">
        <f>IF('Main Sheet'!R248&gt;0,'Main Sheet'!R248,"")</f>
        <v/>
      </c>
      <c r="M250" s="412"/>
      <c r="N250" s="412"/>
      <c r="O250" s="412"/>
      <c r="P250" s="338"/>
      <c r="Q250" s="423"/>
      <c r="R250" s="412"/>
      <c r="S250" s="424"/>
      <c r="T250" s="424"/>
      <c r="U250" s="534"/>
      <c r="V250" s="412"/>
      <c r="W250" s="412"/>
      <c r="X250" s="338"/>
    </row>
    <row r="251" spans="1:24" x14ac:dyDescent="0.25">
      <c r="A251" s="27"/>
      <c r="B251" s="1"/>
      <c r="G251" s="360"/>
      <c r="H251" s="175"/>
      <c r="I251" s="27"/>
      <c r="J251" s="1"/>
      <c r="K251" s="1"/>
      <c r="L251" s="1"/>
      <c r="M251" s="1"/>
      <c r="N251" s="1"/>
      <c r="O251" s="410"/>
      <c r="P251" s="175"/>
      <c r="Q251" s="27"/>
      <c r="R251" s="1"/>
      <c r="W251" s="360"/>
      <c r="X251" s="175"/>
    </row>
    <row r="252" spans="1:24" x14ac:dyDescent="0.25">
      <c r="A252" s="27"/>
      <c r="B252" s="1"/>
      <c r="H252" s="175"/>
      <c r="I252" s="27"/>
      <c r="J252" s="1"/>
      <c r="K252" s="1"/>
      <c r="L252" s="1"/>
      <c r="M252" s="1"/>
      <c r="N252" s="1"/>
      <c r="O252" s="1"/>
      <c r="P252" s="175"/>
      <c r="Q252" s="27"/>
      <c r="R252" s="1"/>
      <c r="X252" s="175"/>
    </row>
    <row r="253" spans="1:24" ht="15.75" x14ac:dyDescent="0.25">
      <c r="A253" s="27"/>
      <c r="B253" s="1"/>
      <c r="D253" s="358" t="s">
        <v>756</v>
      </c>
      <c r="E253" s="359" t="s">
        <v>546</v>
      </c>
      <c r="F253" s="1076">
        <f>'Main Sheet'!C1</f>
        <v>44452</v>
      </c>
      <c r="G253" s="1076"/>
      <c r="H253" s="175"/>
      <c r="I253" s="27"/>
      <c r="J253" s="1"/>
      <c r="K253" s="1"/>
      <c r="L253" s="426" t="s">
        <v>756</v>
      </c>
      <c r="M253" s="420" t="s">
        <v>546</v>
      </c>
      <c r="N253" s="1331">
        <f>+F253</f>
        <v>44452</v>
      </c>
      <c r="O253" s="1331"/>
      <c r="P253" s="175"/>
      <c r="Q253" s="27"/>
      <c r="R253" s="1"/>
      <c r="T253" s="358" t="s">
        <v>756</v>
      </c>
      <c r="U253" s="535" t="s">
        <v>546</v>
      </c>
      <c r="V253" s="1076">
        <f>+F253</f>
        <v>44452</v>
      </c>
      <c r="W253" s="1076"/>
      <c r="X253" s="175"/>
    </row>
    <row r="254" spans="1:24" ht="15.75" x14ac:dyDescent="0.25">
      <c r="A254" s="27"/>
      <c r="B254" s="1"/>
      <c r="D254" s="358"/>
      <c r="E254" s="359" t="s">
        <v>757</v>
      </c>
      <c r="F254" s="1073" t="str">
        <f>IF(H1="","",TEXT(WORKDAY('Main Sheet'!C1, 2),"MMM-DD-YYY"))</f>
        <v>Sep-15-2021</v>
      </c>
      <c r="G254" s="1073"/>
      <c r="H254" s="175"/>
      <c r="I254" s="27"/>
      <c r="J254" s="1"/>
      <c r="K254" s="1"/>
      <c r="L254" s="426"/>
      <c r="M254" s="420" t="s">
        <v>757</v>
      </c>
      <c r="N254" s="1329" t="str">
        <f>+F254</f>
        <v>Sep-15-2021</v>
      </c>
      <c r="O254" s="1329"/>
      <c r="P254" s="175"/>
      <c r="Q254" s="27"/>
      <c r="R254" s="1"/>
      <c r="T254" s="358"/>
      <c r="U254" s="535" t="s">
        <v>757</v>
      </c>
      <c r="V254" s="1073" t="str">
        <f>+F254</f>
        <v>Sep-15-2021</v>
      </c>
      <c r="W254" s="1073"/>
      <c r="X254" s="175"/>
    </row>
    <row r="255" spans="1:24" ht="15.75" x14ac:dyDescent="0.25">
      <c r="A255" s="27"/>
      <c r="B255" s="1"/>
      <c r="D255" s="358"/>
      <c r="E255" s="359"/>
      <c r="F255" s="359"/>
      <c r="G255" s="359"/>
      <c r="H255" s="175"/>
      <c r="I255" s="27"/>
      <c r="J255" s="1"/>
      <c r="K255" s="1"/>
      <c r="L255" s="426"/>
      <c r="M255" s="420"/>
      <c r="N255" s="420"/>
      <c r="O255" s="420"/>
      <c r="P255" s="175"/>
      <c r="Q255" s="27"/>
      <c r="R255" s="1"/>
      <c r="T255" s="358"/>
      <c r="U255" s="535"/>
      <c r="V255" s="359"/>
      <c r="W255" s="359"/>
      <c r="X255" s="175"/>
    </row>
    <row r="256" spans="1:24" ht="15.75" x14ac:dyDescent="0.25">
      <c r="A256" s="27"/>
      <c r="B256" s="1"/>
      <c r="D256" s="358" t="s">
        <v>758</v>
      </c>
      <c r="E256" s="359" t="s">
        <v>546</v>
      </c>
      <c r="F256" s="1073" t="str">
        <f>IF(H1="","",TEXT(WORKDAY('Main Sheet'!C1, 3),"MMM-DD-YYY"))</f>
        <v>Sep-16-2021</v>
      </c>
      <c r="G256" s="1073"/>
      <c r="H256" s="175"/>
      <c r="I256" s="27"/>
      <c r="J256" s="1"/>
      <c r="K256" s="1"/>
      <c r="L256" s="426" t="s">
        <v>758</v>
      </c>
      <c r="M256" s="420" t="s">
        <v>546</v>
      </c>
      <c r="N256" s="1329" t="str">
        <f>+F256</f>
        <v>Sep-16-2021</v>
      </c>
      <c r="O256" s="1329"/>
      <c r="P256" s="175"/>
      <c r="Q256" s="27"/>
      <c r="R256" s="1"/>
      <c r="T256" s="358" t="s">
        <v>758</v>
      </c>
      <c r="U256" s="535" t="s">
        <v>546</v>
      </c>
      <c r="V256" s="1073" t="str">
        <f>+F256</f>
        <v>Sep-16-2021</v>
      </c>
      <c r="W256" s="1073"/>
      <c r="X256" s="175"/>
    </row>
    <row r="257" spans="1:24" ht="15.75" x14ac:dyDescent="0.25">
      <c r="A257" s="27"/>
      <c r="B257" s="1"/>
      <c r="D257" s="358"/>
      <c r="E257" s="359" t="s">
        <v>757</v>
      </c>
      <c r="F257" s="1073" t="str">
        <f>IF(H1="","",TEXT(WORKDAY('Main Sheet'!C1, 4),"MMM-DD-YYY"))</f>
        <v>Sep-17-2021</v>
      </c>
      <c r="G257" s="1073"/>
      <c r="H257" s="175"/>
      <c r="I257" s="27"/>
      <c r="J257" s="1"/>
      <c r="K257" s="1"/>
      <c r="L257" s="426"/>
      <c r="M257" s="420" t="s">
        <v>757</v>
      </c>
      <c r="N257" s="1329" t="str">
        <f>+F257</f>
        <v>Sep-17-2021</v>
      </c>
      <c r="O257" s="1329"/>
      <c r="P257" s="175"/>
      <c r="Q257" s="27"/>
      <c r="R257" s="1"/>
      <c r="T257" s="358"/>
      <c r="U257" s="535" t="s">
        <v>757</v>
      </c>
      <c r="V257" s="1073" t="str">
        <f>+F257</f>
        <v>Sep-17-2021</v>
      </c>
      <c r="W257" s="1073"/>
      <c r="X257" s="175"/>
    </row>
    <row r="258" spans="1:24" ht="15.75" x14ac:dyDescent="0.25">
      <c r="A258" s="27"/>
      <c r="B258" s="1"/>
      <c r="D258" s="358"/>
      <c r="E258" s="359"/>
      <c r="F258" s="359"/>
      <c r="G258" s="359"/>
      <c r="H258" s="175"/>
      <c r="I258" s="27"/>
      <c r="J258" s="1"/>
      <c r="K258" s="1"/>
      <c r="L258" s="426"/>
      <c r="M258" s="420"/>
      <c r="N258" s="420"/>
      <c r="O258" s="420"/>
      <c r="P258" s="175"/>
      <c r="Q258" s="27"/>
      <c r="R258" s="1"/>
      <c r="T258" s="358"/>
      <c r="U258" s="535"/>
      <c r="V258" s="359"/>
      <c r="W258" s="359"/>
      <c r="X258" s="175"/>
    </row>
    <row r="259" spans="1:24" ht="15.75" x14ac:dyDescent="0.25">
      <c r="A259" s="27"/>
      <c r="B259" s="1"/>
      <c r="D259" s="358" t="s">
        <v>759</v>
      </c>
      <c r="E259" s="359" t="s">
        <v>546</v>
      </c>
      <c r="F259" s="1073" t="str">
        <f>IF(H1="","",TEXT(WORKDAY('Main Sheet'!C1, 5),"MMM-DD-YYY"))</f>
        <v>Sep-20-2021</v>
      </c>
      <c r="G259" s="1073"/>
      <c r="H259" s="175"/>
      <c r="I259" s="27"/>
      <c r="J259" s="1"/>
      <c r="K259" s="1"/>
      <c r="L259" s="426" t="s">
        <v>759</v>
      </c>
      <c r="M259" s="420" t="s">
        <v>546</v>
      </c>
      <c r="N259" s="1329" t="str">
        <f>+F259</f>
        <v>Sep-20-2021</v>
      </c>
      <c r="O259" s="1329"/>
      <c r="P259" s="175"/>
      <c r="Q259" s="27"/>
      <c r="R259" s="1"/>
      <c r="T259" s="358" t="s">
        <v>759</v>
      </c>
      <c r="U259" s="535" t="s">
        <v>546</v>
      </c>
      <c r="V259" s="1073" t="str">
        <f>+F259</f>
        <v>Sep-20-2021</v>
      </c>
      <c r="W259" s="1073"/>
      <c r="X259" s="175"/>
    </row>
    <row r="260" spans="1:24" ht="15.75" x14ac:dyDescent="0.25">
      <c r="A260" s="27"/>
      <c r="B260" s="1"/>
      <c r="D260" s="358"/>
      <c r="E260" s="359" t="s">
        <v>757</v>
      </c>
      <c r="F260" s="1073" t="str">
        <f>IF(H1="","",TEXT(WORKDAY('Main Sheet'!C1,6),"MMM-DD-YYY"))</f>
        <v>Sep-21-2021</v>
      </c>
      <c r="G260" s="1073"/>
      <c r="H260" s="175"/>
      <c r="I260" s="27"/>
      <c r="J260" s="1"/>
      <c r="K260" s="1"/>
      <c r="L260" s="426"/>
      <c r="M260" s="420" t="s">
        <v>757</v>
      </c>
      <c r="N260" s="1329" t="str">
        <f>+F260</f>
        <v>Sep-21-2021</v>
      </c>
      <c r="O260" s="1329"/>
      <c r="P260" s="175"/>
      <c r="Q260" s="27"/>
      <c r="R260" s="1"/>
      <c r="T260" s="358"/>
      <c r="U260" s="535" t="s">
        <v>757</v>
      </c>
      <c r="V260" s="1073" t="str">
        <f>+F260</f>
        <v>Sep-21-2021</v>
      </c>
      <c r="W260" s="1073"/>
      <c r="X260" s="175"/>
    </row>
    <row r="261" spans="1:24" x14ac:dyDescent="0.25">
      <c r="A261" s="27"/>
      <c r="B261" s="1"/>
      <c r="C261" s="1"/>
      <c r="D261" s="1"/>
      <c r="E261" s="1"/>
      <c r="F261" s="1"/>
      <c r="G261" s="1"/>
      <c r="H261" s="175"/>
      <c r="I261" s="27"/>
      <c r="J261" s="1"/>
      <c r="K261" s="1"/>
      <c r="L261" s="1"/>
      <c r="M261" s="1"/>
      <c r="N261" s="1"/>
      <c r="O261" s="1"/>
      <c r="P261" s="175"/>
      <c r="Q261" s="27"/>
      <c r="R261" s="1"/>
      <c r="S261" s="1"/>
      <c r="T261" s="1"/>
      <c r="U261" s="129"/>
      <c r="V261" s="1"/>
      <c r="W261" s="1"/>
      <c r="X261" s="175"/>
    </row>
    <row r="262" spans="1:24" ht="43.5" customHeight="1" x14ac:dyDescent="0.25">
      <c r="A262" s="203"/>
      <c r="B262" s="339"/>
      <c r="C262" s="339"/>
      <c r="D262" s="339"/>
      <c r="E262" s="339"/>
      <c r="F262" s="339"/>
      <c r="G262" s="339"/>
      <c r="H262" s="53"/>
      <c r="I262" s="203"/>
      <c r="J262" s="413"/>
      <c r="K262" s="413"/>
      <c r="L262" s="413"/>
      <c r="M262" s="413"/>
      <c r="N262" s="413"/>
      <c r="O262" s="413"/>
      <c r="P262" s="53"/>
      <c r="Q262" s="203"/>
      <c r="R262" s="413"/>
      <c r="S262" s="413"/>
      <c r="T262" s="413"/>
      <c r="U262" s="536"/>
      <c r="V262" s="413"/>
      <c r="W262" s="413"/>
      <c r="X262" s="53"/>
    </row>
    <row r="263" spans="1:24" ht="21.6" customHeight="1" x14ac:dyDescent="0.35">
      <c r="A263" s="348" t="s">
        <v>653</v>
      </c>
      <c r="B263" s="362" t="str">
        <f>IF('Main Sheet'!A44&gt;0,'Main Sheet'!C44,"")</f>
        <v>5679.2-2</v>
      </c>
      <c r="C263" s="350"/>
      <c r="D263" s="350"/>
      <c r="E263" s="350"/>
      <c r="F263" s="394" t="s">
        <v>548</v>
      </c>
      <c r="G263" s="393" t="str">
        <f>'Main Sheet'!H1</f>
        <v>37-M</v>
      </c>
      <c r="H263" s="351"/>
      <c r="I263" s="348" t="s">
        <v>653</v>
      </c>
      <c r="J263" s="414" t="str">
        <f>+B263</f>
        <v>5679.2-2</v>
      </c>
      <c r="K263" s="350"/>
      <c r="L263" s="350"/>
      <c r="M263" s="350"/>
      <c r="N263" s="421" t="s">
        <v>548</v>
      </c>
      <c r="O263" s="414" t="str">
        <f>+G263</f>
        <v>37-M</v>
      </c>
      <c r="P263" s="366">
        <v>2</v>
      </c>
      <c r="Q263" s="348" t="s">
        <v>653</v>
      </c>
      <c r="R263" s="484" t="str">
        <f>IF('Main Sheet'!A44&gt;0,'Main Sheet'!C44,"")</f>
        <v>5679.2-2</v>
      </c>
      <c r="S263" s="350"/>
      <c r="T263" s="350"/>
      <c r="U263" s="537">
        <f>IF(R264="MAPLE",1,3)</f>
        <v>3</v>
      </c>
      <c r="V263" s="394" t="s">
        <v>548</v>
      </c>
      <c r="W263" s="393" t="str">
        <f>+G263</f>
        <v>37-M</v>
      </c>
      <c r="X263" s="366">
        <v>2</v>
      </c>
    </row>
    <row r="264" spans="1:24" ht="21.6" customHeight="1" x14ac:dyDescent="0.3">
      <c r="A264" s="352" t="s">
        <v>654</v>
      </c>
      <c r="B264" s="362" t="str">
        <f>IF('Main Sheet'!A44&gt;0,'Main Sheet'!H44,"")</f>
        <v>MDF</v>
      </c>
      <c r="C264" s="350"/>
      <c r="D264" s="350"/>
      <c r="E264" s="350"/>
      <c r="F264" s="350"/>
      <c r="G264" s="350"/>
      <c r="H264" s="351"/>
      <c r="I264" s="352" t="s">
        <v>654</v>
      </c>
      <c r="J264" s="422" t="str">
        <f>+B264</f>
        <v>MDF</v>
      </c>
      <c r="K264" s="350"/>
      <c r="L264" s="350"/>
      <c r="M264" s="350"/>
      <c r="N264" s="350"/>
      <c r="O264" s="350"/>
      <c r="P264" s="351"/>
      <c r="Q264" s="352" t="s">
        <v>654</v>
      </c>
      <c r="R264" s="484" t="str">
        <f>+B264</f>
        <v>MDF</v>
      </c>
      <c r="S264" s="350"/>
      <c r="T264" s="350"/>
      <c r="U264" s="537" t="s">
        <v>1191</v>
      </c>
      <c r="V264" s="350"/>
      <c r="W264" s="350"/>
      <c r="X264" s="351"/>
    </row>
    <row r="265" spans="1:24" ht="21.6" customHeight="1" x14ac:dyDescent="0.3">
      <c r="A265" s="353" t="s">
        <v>655</v>
      </c>
      <c r="B265" s="354" t="str">
        <f>IF('Main Sheet'!A44&gt;0,'Main Sheet'!G44,"")</f>
        <v xml:space="preserve">VISTA FLAT </v>
      </c>
      <c r="C265" s="355"/>
      <c r="D265" s="355"/>
      <c r="E265" s="355"/>
      <c r="F265" s="355"/>
      <c r="G265" s="355"/>
      <c r="H265" s="356"/>
      <c r="I265" s="353" t="s">
        <v>871</v>
      </c>
      <c r="J265" s="422" t="str">
        <f>+B265</f>
        <v xml:space="preserve">VISTA FLAT </v>
      </c>
      <c r="K265" s="350"/>
      <c r="L265" s="350"/>
      <c r="M265" s="350"/>
      <c r="N265" s="350"/>
      <c r="O265" s="350"/>
      <c r="P265" s="351"/>
      <c r="Q265" s="353" t="s">
        <v>655</v>
      </c>
      <c r="R265" s="354" t="str">
        <f>+B265</f>
        <v xml:space="preserve">VISTA FLAT </v>
      </c>
      <c r="S265" s="355"/>
      <c r="T265" s="355"/>
      <c r="U265" s="703" t="s">
        <v>1193</v>
      </c>
      <c r="V265" s="355"/>
      <c r="W265" s="355"/>
      <c r="X265" s="356"/>
    </row>
    <row r="266" spans="1:24" ht="21.6" customHeight="1" x14ac:dyDescent="0.3">
      <c r="A266" s="352" t="s">
        <v>656</v>
      </c>
      <c r="B266" s="362" t="str">
        <f>IF('Main Sheet'!A44&gt;0,'Main Sheet'!I44,"")</f>
        <v xml:space="preserve">AHM 40 </v>
      </c>
      <c r="C266" s="350"/>
      <c r="D266" s="350"/>
      <c r="E266" s="350"/>
      <c r="F266" s="350" t="str">
        <f>'Main Sheet'!F44</f>
        <v>72X21X33 1/2 4DR3DE+2BDW</v>
      </c>
      <c r="G266" s="350"/>
      <c r="H266" s="351"/>
      <c r="I266" s="352" t="s">
        <v>656</v>
      </c>
      <c r="J266" s="422" t="str">
        <f>+B266</f>
        <v xml:space="preserve">AHM 40 </v>
      </c>
      <c r="K266" s="350"/>
      <c r="L266" s="350"/>
      <c r="M266" s="350"/>
      <c r="N266" s="350"/>
      <c r="O266" s="342"/>
      <c r="P266" s="351"/>
      <c r="Q266" s="352" t="s">
        <v>656</v>
      </c>
      <c r="R266" s="484" t="str">
        <f>+B266</f>
        <v xml:space="preserve">AHM 40 </v>
      </c>
      <c r="S266" s="350"/>
      <c r="T266" s="350"/>
      <c r="U266" s="531"/>
      <c r="V266" s="350" t="str">
        <f>+F266</f>
        <v>72X21X33 1/2 4DR3DE+2BDW</v>
      </c>
      <c r="W266" s="350"/>
      <c r="X266" s="351"/>
    </row>
    <row r="267" spans="1:24" ht="21.6" customHeight="1" x14ac:dyDescent="0.3">
      <c r="A267" s="352" t="s">
        <v>657</v>
      </c>
      <c r="B267" s="1074" t="str">
        <f>IF('Main Sheet'!A44&gt;0,'Main Sheet'!A44,"")</f>
        <v xml:space="preserve">NOVA BATH </v>
      </c>
      <c r="C267" s="1074"/>
      <c r="D267" s="1074"/>
      <c r="E267" s="1074"/>
      <c r="F267" s="1074"/>
      <c r="G267" s="1074"/>
      <c r="H267" s="1075"/>
      <c r="I267" s="352" t="s">
        <v>657</v>
      </c>
      <c r="J267" s="1330" t="str">
        <f>+B267</f>
        <v xml:space="preserve">NOVA BATH </v>
      </c>
      <c r="K267" s="1074"/>
      <c r="L267" s="1074"/>
      <c r="M267" s="1074"/>
      <c r="N267" s="1074"/>
      <c r="O267" s="1074"/>
      <c r="P267" s="1075"/>
      <c r="Q267" s="352" t="s">
        <v>657</v>
      </c>
      <c r="R267" s="1074" t="str">
        <f>+B267</f>
        <v xml:space="preserve">NOVA BATH </v>
      </c>
      <c r="S267" s="1074"/>
      <c r="T267" s="1074"/>
      <c r="U267" s="1074"/>
      <c r="V267" s="1074"/>
      <c r="W267" s="1074"/>
      <c r="X267" s="1075"/>
    </row>
    <row r="268" spans="1:24" ht="21.6" customHeight="1" x14ac:dyDescent="0.35">
      <c r="A268" s="341"/>
      <c r="B268" s="342"/>
      <c r="C268" s="344" t="str">
        <f>IF('Main Sheet'!L265&gt;0,'Main Sheet'!#REF!,"")</f>
        <v/>
      </c>
      <c r="D268" s="1077" t="str">
        <f>IF('Main Sheet'!E44&gt;0,VLOOKUP('Main Sheet'!E44,'VANITY INFO'!A1:C2067,2,FALSE),"")</f>
        <v xml:space="preserve">72" CLASSIC- 4 DR 3 DW   2 BOTTOM DW </v>
      </c>
      <c r="E268" s="1078"/>
      <c r="F268" s="1078"/>
      <c r="G268" s="1078"/>
      <c r="H268" s="1079"/>
      <c r="I268" s="341"/>
      <c r="J268" s="342"/>
      <c r="K268" s="344"/>
      <c r="L268" s="1332"/>
      <c r="M268" s="1332"/>
      <c r="N268" s="1332"/>
      <c r="O268" s="1332"/>
      <c r="P268" s="1332"/>
      <c r="Q268" s="341"/>
      <c r="R268" s="342"/>
      <c r="S268" s="344" t="str">
        <f>IF('Main Sheet'!AL264&gt;0,'Main Sheet'!#REF!,"")</f>
        <v/>
      </c>
      <c r="T268" s="1077" t="str">
        <f>+D268</f>
        <v xml:space="preserve">72" CLASSIC- 4 DR 3 DW   2 BOTTOM DW </v>
      </c>
      <c r="U268" s="1078"/>
      <c r="V268" s="1078"/>
      <c r="W268" s="1078"/>
      <c r="X268" s="1079"/>
    </row>
    <row r="269" spans="1:24" ht="21.6" customHeight="1" x14ac:dyDescent="0.25">
      <c r="A269" s="27"/>
      <c r="B269" s="361"/>
      <c r="C269" s="1"/>
      <c r="D269" s="1"/>
      <c r="E269" s="1"/>
      <c r="F269" s="343"/>
      <c r="G269" s="47"/>
      <c r="H269" s="175"/>
      <c r="I269" s="419" t="s">
        <v>905</v>
      </c>
      <c r="J269" s="411"/>
      <c r="K269" s="1338" t="str">
        <f>IF('Main Sheet'!J44&gt;0,VLOOKUP('Main Sheet'!J46,'VANITY INFO'!$R$1:$S$4,2,0),"")</f>
        <v/>
      </c>
      <c r="L269" s="1338"/>
      <c r="M269" s="1338"/>
      <c r="N269" s="343" t="str">
        <f>IF('Main Sheet'!J44&gt;0,'Main Sheet'!J44,"")</f>
        <v/>
      </c>
      <c r="O269" s="416"/>
      <c r="P269" s="416"/>
      <c r="Q269" s="27"/>
      <c r="R269" s="1316" t="str">
        <f>IF(U263=1,"MAPLE OUT HARDROCK IN SIDE ",U264)</f>
        <v>HARDROCK 1 SIDE PAINT</v>
      </c>
      <c r="S269" s="1316"/>
      <c r="T269" s="1316"/>
      <c r="U269" s="1316"/>
      <c r="V269" s="1316"/>
      <c r="W269" s="1316"/>
      <c r="X269" s="1316"/>
    </row>
    <row r="270" spans="1:24" s="22" customFormat="1" ht="21.6" customHeight="1" x14ac:dyDescent="0.35">
      <c r="A270" s="363"/>
      <c r="B270" s="364" t="str">
        <f>IF('Main Sheet'!M46&gt;0,'Main Sheet'!M46,"")</f>
        <v/>
      </c>
      <c r="C270" s="1083" t="str">
        <f>IF('Main Sheet'!M44&gt;0,'Main Sheet'!M44,"")</f>
        <v/>
      </c>
      <c r="D270" s="1084"/>
      <c r="E270" s="1085" t="str">
        <f>IF('Main Sheet'!M44&gt;0,'Main Sheet'!M3,"")</f>
        <v/>
      </c>
      <c r="F270" s="1086"/>
      <c r="G270" s="363"/>
      <c r="H270" s="365"/>
      <c r="I270" s="363"/>
      <c r="J270" s="389"/>
      <c r="K270" s="1083"/>
      <c r="L270" s="1084"/>
      <c r="M270" s="1085"/>
      <c r="N270" s="1086"/>
      <c r="O270" s="415"/>
      <c r="P270" s="416"/>
      <c r="Q270" s="478" t="s">
        <v>962</v>
      </c>
      <c r="R270" s="1321" t="str">
        <f>IF('Main Sheet'!A268&gt;0,'Main Sheet'!K268,"")</f>
        <v/>
      </c>
      <c r="S270" s="1322"/>
      <c r="T270" s="1322"/>
      <c r="U270" s="532"/>
      <c r="V270" s="480"/>
      <c r="W270" s="479"/>
      <c r="X270" s="481"/>
    </row>
    <row r="271" spans="1:24" ht="270.60000000000002" customHeight="1" x14ac:dyDescent="0.25">
      <c r="A271" s="340"/>
      <c r="B271" s="1323" t="str">
        <f>IF('Main Sheet'!E44&gt;0,VLOOKUP('Main Sheet'!E44,'VANITY INFO'!C1:D2067,2,FALSE),"")</f>
        <v xml:space="preserve">[4]-- 14 7/8 X 17 9/16 --DOOR                [2]-- 29 7/8 X 8 3/4 -- DRAWER                 [3]-- 11 7/8 X 8 3/4-- DRAWER                 [1]-- 71 7/8 X 4-- CLASSIC KICK                          [1] --71 7/8 X 2 3/4 -- MOULDING </v>
      </c>
      <c r="C271" s="1324"/>
      <c r="D271" s="1324"/>
      <c r="E271" s="1324"/>
      <c r="F271" s="1325"/>
      <c r="G271" s="345"/>
      <c r="H271" s="175"/>
      <c r="I271" s="1333"/>
      <c r="J271" s="1334"/>
      <c r="K271" s="1334"/>
      <c r="L271" s="1334"/>
      <c r="M271" s="1334"/>
      <c r="N271" s="1334"/>
      <c r="O271" s="1334"/>
      <c r="P271" s="1335"/>
      <c r="Q271" s="1319" t="e">
        <f>IF('Main Sheet'!F44&gt;0,VLOOKUP('Main Sheet'!F44,'VANITY INFO'!C1:AC2306,2,FALSE),"")</f>
        <v>#N/A</v>
      </c>
      <c r="R271" s="1320"/>
      <c r="S271" s="1320"/>
      <c r="T271" s="1320"/>
      <c r="U271" s="1320"/>
      <c r="V271" s="1320"/>
      <c r="W271" s="1317" t="str">
        <f>IF(U263=1,"  HARDROCK ",U265)</f>
        <v>HARDROCK</v>
      </c>
      <c r="X271" s="1318"/>
    </row>
    <row r="272" spans="1:24" ht="23.25" x14ac:dyDescent="0.35">
      <c r="A272" s="346" t="str">
        <f>IF('Main Sheet'!J44&gt;0,'Main Sheet'!J3,"")</f>
        <v/>
      </c>
      <c r="B272" s="342"/>
      <c r="C272" s="369" t="str">
        <f>IF('Main Sheet'!J44&gt;0,'Main Sheet'!J44,"")</f>
        <v/>
      </c>
      <c r="D272" s="369" t="str">
        <f>IF('Main Sheet'!J46&gt;0,'Main Sheet'!J46,"")</f>
        <v/>
      </c>
      <c r="E272" s="342"/>
      <c r="F272" s="342"/>
      <c r="G272" s="277"/>
      <c r="H272" s="343"/>
      <c r="I272" s="385"/>
      <c r="J272" s="413"/>
      <c r="L272" t="str">
        <f>IF('Main Sheet'!M269&gt;0,VLOOKUP('Main Sheet'!M269,'VANITY INFO'!AB296:AC1283,2,FALSE),"")</f>
        <v/>
      </c>
      <c r="M272" s="413"/>
      <c r="N272" s="413"/>
      <c r="O272" s="277"/>
      <c r="P272" s="277"/>
      <c r="Q272" s="385"/>
      <c r="R272" s="473"/>
      <c r="S272" s="342"/>
      <c r="T272" s="390" t="str">
        <f>IF('Main Sheet'!AE268&gt;0,VLOOKUP('Main Sheet'!AE268,'VANITY INFO'!AT295:AU1282,2,FALSE),"")</f>
        <v/>
      </c>
      <c r="U272" s="533"/>
      <c r="V272" s="343"/>
      <c r="W272" s="277"/>
      <c r="X272" s="343"/>
    </row>
    <row r="273" spans="1:24" ht="23.25" x14ac:dyDescent="0.35">
      <c r="A273" s="336"/>
      <c r="B273" s="337"/>
      <c r="C273" s="337"/>
      <c r="D273" s="337"/>
      <c r="E273" s="337"/>
      <c r="F273" s="337"/>
      <c r="G273" s="337"/>
      <c r="H273" s="338"/>
      <c r="I273" s="423"/>
      <c r="J273" s="412"/>
      <c r="K273" s="425"/>
      <c r="L273" s="424" t="str">
        <f>IF('Main Sheet'!R271&gt;0,'Main Sheet'!R271,"")</f>
        <v/>
      </c>
      <c r="M273" s="412"/>
      <c r="N273" s="412"/>
      <c r="O273" s="412"/>
      <c r="P273" s="338"/>
      <c r="Q273" s="423"/>
      <c r="R273" s="412"/>
      <c r="S273" s="424"/>
      <c r="T273" s="424"/>
      <c r="U273" s="534"/>
      <c r="V273" s="412"/>
      <c r="W273" s="412"/>
      <c r="X273" s="338"/>
    </row>
    <row r="274" spans="1:24" x14ac:dyDescent="0.25">
      <c r="A274" s="27"/>
      <c r="B274" s="1"/>
      <c r="G274" s="360"/>
      <c r="H274" s="175"/>
      <c r="I274" s="27"/>
      <c r="J274" s="1"/>
      <c r="O274" s="360"/>
      <c r="P274" s="175"/>
      <c r="Q274" s="27"/>
      <c r="R274" s="1"/>
      <c r="W274" s="360"/>
      <c r="X274" s="175"/>
    </row>
    <row r="275" spans="1:24" x14ac:dyDescent="0.25">
      <c r="A275" s="27"/>
      <c r="B275" s="1"/>
      <c r="H275" s="175"/>
      <c r="I275" s="27"/>
      <c r="J275" s="1"/>
      <c r="P275" s="175"/>
      <c r="Q275" s="27"/>
      <c r="R275" s="1"/>
      <c r="X275" s="175"/>
    </row>
    <row r="276" spans="1:24" ht="15.75" x14ac:dyDescent="0.25">
      <c r="A276" s="27"/>
      <c r="B276" s="1"/>
      <c r="D276" s="358" t="s">
        <v>756</v>
      </c>
      <c r="E276" s="359" t="s">
        <v>546</v>
      </c>
      <c r="F276" s="1076">
        <f>'Main Sheet'!C1</f>
        <v>44452</v>
      </c>
      <c r="G276" s="1076"/>
      <c r="H276" s="175"/>
      <c r="I276" s="27"/>
      <c r="J276" s="1"/>
      <c r="L276" s="358" t="s">
        <v>756</v>
      </c>
      <c r="M276" s="359" t="s">
        <v>546</v>
      </c>
      <c r="N276" s="1076">
        <f>+F276</f>
        <v>44452</v>
      </c>
      <c r="O276" s="1076"/>
      <c r="P276" s="175"/>
      <c r="Q276" s="27"/>
      <c r="R276" s="1"/>
      <c r="T276" s="358" t="s">
        <v>756</v>
      </c>
      <c r="U276" s="535" t="s">
        <v>546</v>
      </c>
      <c r="V276" s="1076">
        <f>+F276</f>
        <v>44452</v>
      </c>
      <c r="W276" s="1076"/>
      <c r="X276" s="175"/>
    </row>
    <row r="277" spans="1:24" ht="15.75" x14ac:dyDescent="0.25">
      <c r="A277" s="27"/>
      <c r="B277" s="1"/>
      <c r="D277" s="358"/>
      <c r="E277" s="359" t="s">
        <v>757</v>
      </c>
      <c r="F277" s="1073" t="str">
        <f>IF(H1="","",TEXT(WORKDAY('Main Sheet'!C1, 2),"MMM-DD-YYY"))</f>
        <v>Sep-15-2021</v>
      </c>
      <c r="G277" s="1073"/>
      <c r="H277" s="175"/>
      <c r="I277" s="27"/>
      <c r="J277" s="1"/>
      <c r="L277" s="358"/>
      <c r="M277" s="359" t="s">
        <v>757</v>
      </c>
      <c r="N277" s="1073" t="str">
        <f>+F277</f>
        <v>Sep-15-2021</v>
      </c>
      <c r="O277" s="1073"/>
      <c r="P277" s="175"/>
      <c r="Q277" s="27"/>
      <c r="R277" s="1"/>
      <c r="T277" s="358"/>
      <c r="U277" s="535" t="s">
        <v>757</v>
      </c>
      <c r="V277" s="1073" t="str">
        <f>+F277</f>
        <v>Sep-15-2021</v>
      </c>
      <c r="W277" s="1073"/>
      <c r="X277" s="175"/>
    </row>
    <row r="278" spans="1:24" ht="15.75" x14ac:dyDescent="0.25">
      <c r="A278" s="27"/>
      <c r="B278" s="1"/>
      <c r="D278" s="358"/>
      <c r="E278" s="359"/>
      <c r="F278" s="359"/>
      <c r="G278" s="359"/>
      <c r="H278" s="175"/>
      <c r="I278" s="27"/>
      <c r="J278" s="1"/>
      <c r="L278" s="358"/>
      <c r="M278" s="359"/>
      <c r="N278" s="359"/>
      <c r="O278" s="359"/>
      <c r="P278" s="175"/>
      <c r="Q278" s="27"/>
      <c r="R278" s="1"/>
      <c r="T278" s="358"/>
      <c r="U278" s="535"/>
      <c r="V278" s="359"/>
      <c r="W278" s="359"/>
      <c r="X278" s="175"/>
    </row>
    <row r="279" spans="1:24" ht="15.75" x14ac:dyDescent="0.25">
      <c r="A279" s="27"/>
      <c r="B279" s="1"/>
      <c r="D279" s="358" t="s">
        <v>758</v>
      </c>
      <c r="E279" s="359" t="s">
        <v>546</v>
      </c>
      <c r="F279" s="1073" t="str">
        <f>IF(H1="","",TEXT(WORKDAY('Main Sheet'!C1, 3),"MMM-DD-YYY"))</f>
        <v>Sep-16-2021</v>
      </c>
      <c r="G279" s="1073"/>
      <c r="H279" s="175"/>
      <c r="I279" s="27"/>
      <c r="J279" s="1"/>
      <c r="L279" s="358" t="s">
        <v>758</v>
      </c>
      <c r="M279" s="359" t="s">
        <v>546</v>
      </c>
      <c r="N279" s="1073" t="str">
        <f>+F279</f>
        <v>Sep-16-2021</v>
      </c>
      <c r="O279" s="1073"/>
      <c r="P279" s="175"/>
      <c r="Q279" s="27"/>
      <c r="R279" s="1"/>
      <c r="T279" s="358" t="s">
        <v>758</v>
      </c>
      <c r="U279" s="535" t="s">
        <v>546</v>
      </c>
      <c r="V279" s="1073" t="str">
        <f>+F279</f>
        <v>Sep-16-2021</v>
      </c>
      <c r="W279" s="1073"/>
      <c r="X279" s="175"/>
    </row>
    <row r="280" spans="1:24" ht="15.75" x14ac:dyDescent="0.25">
      <c r="A280" s="27"/>
      <c r="B280" s="1"/>
      <c r="D280" s="358"/>
      <c r="E280" s="359" t="s">
        <v>757</v>
      </c>
      <c r="F280" s="1073" t="str">
        <f>IF(H1="","",TEXT(WORKDAY('Main Sheet'!C1, 4),"MMM-DD-YYY"))</f>
        <v>Sep-17-2021</v>
      </c>
      <c r="G280" s="1073"/>
      <c r="H280" s="175"/>
      <c r="I280" s="27"/>
      <c r="J280" s="1"/>
      <c r="L280" s="358"/>
      <c r="M280" s="359" t="s">
        <v>757</v>
      </c>
      <c r="N280" s="1073" t="str">
        <f>+F280</f>
        <v>Sep-17-2021</v>
      </c>
      <c r="O280" s="1073"/>
      <c r="P280" s="175"/>
      <c r="Q280" s="27"/>
      <c r="R280" s="1"/>
      <c r="T280" s="358"/>
      <c r="U280" s="535" t="s">
        <v>757</v>
      </c>
      <c r="V280" s="1073" t="str">
        <f>+F280</f>
        <v>Sep-17-2021</v>
      </c>
      <c r="W280" s="1073"/>
      <c r="X280" s="175"/>
    </row>
    <row r="281" spans="1:24" ht="15.75" x14ac:dyDescent="0.25">
      <c r="A281" s="27"/>
      <c r="B281" s="1"/>
      <c r="D281" s="358"/>
      <c r="E281" s="359"/>
      <c r="F281" s="359"/>
      <c r="G281" s="359"/>
      <c r="H281" s="175"/>
      <c r="I281" s="27"/>
      <c r="J281" s="1"/>
      <c r="L281" s="358"/>
      <c r="M281" s="359"/>
      <c r="N281" s="359"/>
      <c r="O281" s="359"/>
      <c r="P281" s="175"/>
      <c r="Q281" s="27"/>
      <c r="R281" s="1"/>
      <c r="T281" s="358"/>
      <c r="U281" s="535"/>
      <c r="V281" s="359"/>
      <c r="W281" s="359"/>
      <c r="X281" s="175"/>
    </row>
    <row r="282" spans="1:24" ht="15.75" x14ac:dyDescent="0.25">
      <c r="A282" s="27"/>
      <c r="B282" s="1"/>
      <c r="D282" s="358" t="s">
        <v>759</v>
      </c>
      <c r="E282" s="359" t="s">
        <v>546</v>
      </c>
      <c r="F282" s="1073" t="str">
        <f>IF(H1="","",TEXT(WORKDAY('Main Sheet'!C1, 5),"MMM-DD-YYY"))</f>
        <v>Sep-20-2021</v>
      </c>
      <c r="G282" s="1073"/>
      <c r="H282" s="175"/>
      <c r="I282" s="27"/>
      <c r="J282" s="1"/>
      <c r="L282" s="358" t="s">
        <v>759</v>
      </c>
      <c r="M282" s="359" t="s">
        <v>546</v>
      </c>
      <c r="N282" s="1073" t="str">
        <f>+F282</f>
        <v>Sep-20-2021</v>
      </c>
      <c r="O282" s="1073"/>
      <c r="P282" s="175"/>
      <c r="Q282" s="27"/>
      <c r="R282" s="1"/>
      <c r="T282" s="358" t="s">
        <v>759</v>
      </c>
      <c r="U282" s="535" t="s">
        <v>546</v>
      </c>
      <c r="V282" s="1073" t="str">
        <f>+F282</f>
        <v>Sep-20-2021</v>
      </c>
      <c r="W282" s="1073"/>
      <c r="X282" s="175"/>
    </row>
    <row r="283" spans="1:24" ht="15.75" x14ac:dyDescent="0.25">
      <c r="A283" s="27"/>
      <c r="B283" s="1"/>
      <c r="D283" s="358"/>
      <c r="E283" s="359" t="s">
        <v>757</v>
      </c>
      <c r="F283" s="1073" t="str">
        <f>IF(H1="","",TEXT(WORKDAY('Main Sheet'!C1, 6),"MMM-DD-YYY"))</f>
        <v>Sep-21-2021</v>
      </c>
      <c r="G283" s="1073"/>
      <c r="H283" s="175"/>
      <c r="I283" s="27"/>
      <c r="J283" s="1"/>
      <c r="L283" s="358"/>
      <c r="M283" s="359" t="s">
        <v>757</v>
      </c>
      <c r="N283" s="1073" t="str">
        <f>+F283</f>
        <v>Sep-21-2021</v>
      </c>
      <c r="O283" s="1073"/>
      <c r="P283" s="175"/>
      <c r="Q283" s="27"/>
      <c r="R283" s="1"/>
      <c r="T283" s="358"/>
      <c r="U283" s="535" t="s">
        <v>757</v>
      </c>
      <c r="V283" s="1073" t="str">
        <f>+F283</f>
        <v>Sep-21-2021</v>
      </c>
      <c r="W283" s="1073"/>
      <c r="X283" s="175"/>
    </row>
    <row r="284" spans="1:24" x14ac:dyDescent="0.25">
      <c r="A284" s="27"/>
      <c r="B284" s="1"/>
      <c r="C284" s="1"/>
      <c r="D284" s="1"/>
      <c r="E284" s="1"/>
      <c r="F284" s="1"/>
      <c r="G284" s="1"/>
      <c r="H284" s="175"/>
      <c r="I284" s="27"/>
      <c r="J284" s="1"/>
      <c r="K284" s="1"/>
      <c r="L284" s="1"/>
      <c r="M284" s="1"/>
      <c r="N284" s="1"/>
      <c r="O284" s="1"/>
      <c r="P284" s="175"/>
      <c r="Q284" s="27"/>
      <c r="R284" s="1"/>
      <c r="S284" s="1"/>
      <c r="T284" s="1"/>
      <c r="U284" s="129"/>
      <c r="V284" s="1"/>
      <c r="W284" s="1"/>
      <c r="X284" s="175"/>
    </row>
    <row r="285" spans="1:24" x14ac:dyDescent="0.25">
      <c r="A285" s="203"/>
      <c r="B285" s="339"/>
      <c r="C285" s="339"/>
      <c r="D285" s="339"/>
      <c r="E285" s="339"/>
      <c r="F285" s="339"/>
      <c r="G285" s="339"/>
      <c r="H285" s="53"/>
      <c r="I285" s="203"/>
      <c r="J285" s="413"/>
      <c r="K285" s="413"/>
      <c r="L285" s="413"/>
      <c r="M285" s="413"/>
      <c r="N285" s="413"/>
      <c r="O285" s="413"/>
      <c r="P285" s="53"/>
      <c r="Q285" s="203"/>
      <c r="R285" s="413"/>
      <c r="S285" s="413"/>
      <c r="T285" s="413"/>
      <c r="U285" s="536"/>
      <c r="V285" s="413"/>
      <c r="W285" s="413"/>
      <c r="X285" s="53"/>
    </row>
    <row r="288" spans="1:24" ht="21.6" customHeight="1" x14ac:dyDescent="0.35">
      <c r="A288" s="348" t="s">
        <v>653</v>
      </c>
      <c r="B288" s="362">
        <f>IF('Main Sheet'!A47&gt;0,'Main Sheet'!C47,"")</f>
        <v>5680</v>
      </c>
      <c r="C288" s="350"/>
      <c r="D288" s="350"/>
      <c r="E288" s="350"/>
      <c r="F288" s="394" t="s">
        <v>548</v>
      </c>
      <c r="G288" s="393" t="str">
        <f>'Main Sheet'!H1</f>
        <v>37-M</v>
      </c>
      <c r="H288" s="351"/>
      <c r="I288" s="348" t="s">
        <v>653</v>
      </c>
      <c r="J288" s="414">
        <f>+B288</f>
        <v>5680</v>
      </c>
      <c r="K288" s="350"/>
      <c r="L288" s="350"/>
      <c r="M288" s="350"/>
      <c r="N288" s="421" t="s">
        <v>548</v>
      </c>
      <c r="O288" s="414" t="str">
        <f>+G288</f>
        <v>37-M</v>
      </c>
      <c r="P288" s="366">
        <v>2</v>
      </c>
      <c r="Q288" s="348" t="s">
        <v>653</v>
      </c>
      <c r="R288" s="484">
        <f>IF('Main Sheet'!A47&gt;0,'Main Sheet'!C47,"")</f>
        <v>5680</v>
      </c>
      <c r="S288" s="350"/>
      <c r="T288" s="350"/>
      <c r="U288" s="537">
        <f>IF(R289="MAPLE",1,3)</f>
        <v>3</v>
      </c>
      <c r="V288" s="394" t="s">
        <v>548</v>
      </c>
      <c r="W288" s="393" t="str">
        <f>+G288</f>
        <v>37-M</v>
      </c>
      <c r="X288" s="366">
        <v>2</v>
      </c>
    </row>
    <row r="289" spans="1:24" ht="21.6" customHeight="1" x14ac:dyDescent="0.3">
      <c r="A289" s="352" t="s">
        <v>654</v>
      </c>
      <c r="B289" s="362" t="str">
        <f>IF('Main Sheet'!A47&gt;0,'Main Sheet'!H47,"")</f>
        <v>MDF</v>
      </c>
      <c r="C289" s="350"/>
      <c r="D289" s="350"/>
      <c r="E289" s="350"/>
      <c r="F289" s="350"/>
      <c r="G289" s="350"/>
      <c r="H289" s="351"/>
      <c r="I289" s="352" t="s">
        <v>654</v>
      </c>
      <c r="J289" s="422" t="str">
        <f>+B289</f>
        <v>MDF</v>
      </c>
      <c r="K289" s="350"/>
      <c r="L289" s="350"/>
      <c r="M289" s="350"/>
      <c r="N289" s="350"/>
      <c r="O289" s="350"/>
      <c r="P289" s="351"/>
      <c r="Q289" s="352" t="s">
        <v>654</v>
      </c>
      <c r="R289" s="484" t="str">
        <f>+B289</f>
        <v>MDF</v>
      </c>
      <c r="S289" s="350"/>
      <c r="T289" s="350"/>
      <c r="U289" s="537" t="s">
        <v>1191</v>
      </c>
      <c r="V289" s="350"/>
      <c r="W289" s="350"/>
      <c r="X289" s="351"/>
    </row>
    <row r="290" spans="1:24" ht="21.6" customHeight="1" x14ac:dyDescent="0.3">
      <c r="A290" s="353" t="s">
        <v>655</v>
      </c>
      <c r="B290" s="354" t="str">
        <f>IF('Main Sheet'!A47&gt;0,'Main Sheet'!G47,"")</f>
        <v xml:space="preserve">SIERRA FLAT </v>
      </c>
      <c r="C290" s="355"/>
      <c r="D290" s="355"/>
      <c r="E290" s="355"/>
      <c r="F290" s="355"/>
      <c r="G290" s="355"/>
      <c r="H290" s="356"/>
      <c r="I290" s="353" t="s">
        <v>871</v>
      </c>
      <c r="J290" s="422" t="str">
        <f>+B290</f>
        <v xml:space="preserve">SIERRA FLAT </v>
      </c>
      <c r="K290" s="350"/>
      <c r="L290" s="350"/>
      <c r="M290" s="350"/>
      <c r="N290" s="350"/>
      <c r="O290" s="350"/>
      <c r="P290" s="351"/>
      <c r="Q290" s="353" t="s">
        <v>655</v>
      </c>
      <c r="R290" s="354" t="str">
        <f>+B290</f>
        <v xml:space="preserve">SIERRA FLAT </v>
      </c>
      <c r="S290" s="355"/>
      <c r="T290" s="355"/>
      <c r="U290" s="703" t="s">
        <v>1193</v>
      </c>
      <c r="V290" s="355"/>
      <c r="W290" s="355"/>
      <c r="X290" s="356"/>
    </row>
    <row r="291" spans="1:24" ht="21.6" customHeight="1" x14ac:dyDescent="0.3">
      <c r="A291" s="352" t="s">
        <v>656</v>
      </c>
      <c r="B291" s="362" t="str">
        <f>IF('Main Sheet'!A47&gt;0,'Main Sheet'!I47,"")</f>
        <v>AHM 20 MATTE</v>
      </c>
      <c r="C291" s="350"/>
      <c r="D291" s="350"/>
      <c r="E291" s="350"/>
      <c r="F291" s="350" t="str">
        <f>'Main Sheet'!F47</f>
        <v>24X21X33 1/2 2DR</v>
      </c>
      <c r="G291" s="350"/>
      <c r="H291" s="351"/>
      <c r="I291" s="352" t="s">
        <v>656</v>
      </c>
      <c r="J291" s="422" t="str">
        <f>+B291</f>
        <v>AHM 20 MATTE</v>
      </c>
      <c r="K291" s="350"/>
      <c r="L291" s="350"/>
      <c r="M291" s="350"/>
      <c r="N291" s="350"/>
      <c r="O291" s="342"/>
      <c r="P291" s="351"/>
      <c r="Q291" s="352" t="s">
        <v>656</v>
      </c>
      <c r="R291" s="484" t="str">
        <f>+B291</f>
        <v>AHM 20 MATTE</v>
      </c>
      <c r="S291" s="350"/>
      <c r="T291" s="350"/>
      <c r="U291" s="531"/>
      <c r="V291" s="350" t="str">
        <f>+F291</f>
        <v>24X21X33 1/2 2DR</v>
      </c>
      <c r="W291" s="350"/>
      <c r="X291" s="351"/>
    </row>
    <row r="292" spans="1:24" ht="21.6" customHeight="1" x14ac:dyDescent="0.3">
      <c r="A292" s="352" t="s">
        <v>657</v>
      </c>
      <c r="B292" s="1074" t="str">
        <f>IF('Main Sheet'!A47&gt;0,'Main Sheet'!A47,"")</f>
        <v>SCHELL LUMBER HBC</v>
      </c>
      <c r="C292" s="1074"/>
      <c r="D292" s="1074"/>
      <c r="E292" s="1074"/>
      <c r="F292" s="1074"/>
      <c r="G292" s="1074"/>
      <c r="H292" s="1075"/>
      <c r="I292" s="352" t="s">
        <v>657</v>
      </c>
      <c r="J292" s="1330" t="str">
        <f>+B292</f>
        <v>SCHELL LUMBER HBC</v>
      </c>
      <c r="K292" s="1074"/>
      <c r="L292" s="1074"/>
      <c r="M292" s="1074"/>
      <c r="N292" s="1074"/>
      <c r="O292" s="1074"/>
      <c r="P292" s="1075"/>
      <c r="Q292" s="352" t="s">
        <v>657</v>
      </c>
      <c r="R292" s="1074" t="str">
        <f>+B292</f>
        <v>SCHELL LUMBER HBC</v>
      </c>
      <c r="S292" s="1074"/>
      <c r="T292" s="1074"/>
      <c r="U292" s="1074"/>
      <c r="V292" s="1074"/>
      <c r="W292" s="1074"/>
      <c r="X292" s="1075"/>
    </row>
    <row r="293" spans="1:24" ht="21.6" customHeight="1" x14ac:dyDescent="0.35">
      <c r="A293" s="341"/>
      <c r="B293" s="342"/>
      <c r="C293" s="344" t="str">
        <f>IF('Main Sheet'!L290&gt;0,'Main Sheet'!#REF!,"")</f>
        <v/>
      </c>
      <c r="D293" s="1077" t="str">
        <f>IF('Main Sheet'!E47&gt;0,VLOOKUP('Main Sheet'!E47,'VANITY INFO'!A1:C2044,2,FALSE),"")</f>
        <v>24" CLASSIC- 2 DR</v>
      </c>
      <c r="E293" s="1078"/>
      <c r="F293" s="1078"/>
      <c r="G293" s="1078"/>
      <c r="H293" s="1079"/>
      <c r="I293" s="341"/>
      <c r="J293" s="342"/>
      <c r="K293" s="344"/>
      <c r="L293" s="1332"/>
      <c r="M293" s="1332"/>
      <c r="N293" s="1332"/>
      <c r="O293" s="1332"/>
      <c r="P293" s="1332"/>
      <c r="Q293" s="341"/>
      <c r="R293" s="342"/>
      <c r="S293" s="344" t="str">
        <f>IF('Main Sheet'!AL289&gt;0,'Main Sheet'!#REF!,"")</f>
        <v/>
      </c>
      <c r="T293" s="1077" t="str">
        <f>+D293</f>
        <v>24" CLASSIC- 2 DR</v>
      </c>
      <c r="U293" s="1078"/>
      <c r="V293" s="1078"/>
      <c r="W293" s="1078"/>
      <c r="X293" s="1079"/>
    </row>
    <row r="294" spans="1:24" ht="21.6" customHeight="1" x14ac:dyDescent="0.25">
      <c r="A294" s="27"/>
      <c r="B294" s="361"/>
      <c r="C294" s="1"/>
      <c r="D294" s="1"/>
      <c r="E294" s="1"/>
      <c r="F294" s="343"/>
      <c r="G294" s="47"/>
      <c r="H294" s="175"/>
      <c r="I294" s="419" t="s">
        <v>905</v>
      </c>
      <c r="J294" s="411"/>
      <c r="K294" s="1338" t="str">
        <f>IF('Main Sheet'!J47&gt;0,VLOOKUP('Main Sheet'!J49,'VANITY INFO'!$R$1:$S$4,2,0),"")</f>
        <v/>
      </c>
      <c r="L294" s="1338"/>
      <c r="M294" s="1338"/>
      <c r="N294" s="343" t="str">
        <f>IF('Main Sheet'!J47&gt;0,'Main Sheet'!J47,"")</f>
        <v/>
      </c>
      <c r="O294" s="416"/>
      <c r="P294" s="416"/>
      <c r="Q294" s="27"/>
      <c r="R294" s="1316" t="str">
        <f>IF(U288=1,"MAPLE OUT HARDROCK IN SIDE ",U289)</f>
        <v>HARDROCK 1 SIDE PAINT</v>
      </c>
      <c r="S294" s="1316"/>
      <c r="T294" s="1316"/>
      <c r="U294" s="1316"/>
      <c r="V294" s="1316"/>
      <c r="W294" s="1316"/>
      <c r="X294" s="1316"/>
    </row>
    <row r="295" spans="1:24" s="22" customFormat="1" ht="21.6" customHeight="1" x14ac:dyDescent="0.35">
      <c r="A295" s="363"/>
      <c r="B295" s="364" t="str">
        <f>IF('Main Sheet'!M49&gt;0,'Main Sheet'!M49,"")</f>
        <v/>
      </c>
      <c r="C295" s="1083" t="str">
        <f>IF('Main Sheet'!M47&gt;0,'Main Sheet'!M47,"")</f>
        <v/>
      </c>
      <c r="D295" s="1084"/>
      <c r="E295" s="1085" t="str">
        <f>IF('Main Sheet'!M47&gt;0,'Main Sheet'!M3,"")</f>
        <v/>
      </c>
      <c r="F295" s="1086"/>
      <c r="G295" s="363"/>
      <c r="H295" s="365"/>
      <c r="I295" s="363"/>
      <c r="J295" s="389"/>
      <c r="K295" s="1083"/>
      <c r="L295" s="1084"/>
      <c r="M295" s="1085"/>
      <c r="N295" s="1086"/>
      <c r="O295" s="415"/>
      <c r="P295" s="416"/>
      <c r="Q295" s="478" t="s">
        <v>962</v>
      </c>
      <c r="R295" s="1321" t="str">
        <f>IF('Main Sheet'!A293&gt;0,'Main Sheet'!K293,"")</f>
        <v/>
      </c>
      <c r="S295" s="1322"/>
      <c r="T295" s="1322"/>
      <c r="U295" s="532"/>
      <c r="V295" s="480"/>
      <c r="W295" s="479"/>
      <c r="X295" s="481"/>
    </row>
    <row r="296" spans="1:24" ht="270.60000000000002" customHeight="1" x14ac:dyDescent="0.25">
      <c r="A296" s="340"/>
      <c r="B296" s="1323" t="str">
        <f>IF('Main Sheet'!E47&gt;0,VLOOKUP('Main Sheet'!E47,'VANITY INFO'!C1:D2044,2,FALSE),"")</f>
        <v xml:space="preserve">[2] --11 7/8 x 26 1/2 --DOOR                   [1] --23 7/8 x 4 --CLASSIC KICK                 [1] --23 7/8 X 2 3/4 -- MOULDING </v>
      </c>
      <c r="C296" s="1324"/>
      <c r="D296" s="1324"/>
      <c r="E296" s="1324"/>
      <c r="F296" s="1325"/>
      <c r="G296" s="345"/>
      <c r="H296" s="175"/>
      <c r="I296" s="1333"/>
      <c r="J296" s="1334"/>
      <c r="K296" s="1334"/>
      <c r="L296" s="1334"/>
      <c r="M296" s="1334"/>
      <c r="N296" s="1334"/>
      <c r="O296" s="1334"/>
      <c r="P296" s="1335"/>
      <c r="Q296" s="1319" t="e">
        <f>IF('Main Sheet'!F47&gt;0,VLOOKUP('Main Sheet'!F47,'VANITY INFO'!C1:AC2331,2,FALSE),"")</f>
        <v>#N/A</v>
      </c>
      <c r="R296" s="1320"/>
      <c r="S296" s="1320"/>
      <c r="T296" s="1320"/>
      <c r="U296" s="1320"/>
      <c r="V296" s="1320"/>
      <c r="W296" s="1317" t="str">
        <f>IF(U288=1,"  HARDROCK ",U290)</f>
        <v>HARDROCK</v>
      </c>
      <c r="X296" s="1318"/>
    </row>
    <row r="297" spans="1:24" ht="23.25" x14ac:dyDescent="0.35">
      <c r="A297" s="346" t="str">
        <f>IF('Main Sheet'!J47&gt;0,'Main Sheet'!J3,"")</f>
        <v/>
      </c>
      <c r="B297" s="342"/>
      <c r="C297" s="369" t="str">
        <f>IF('Main Sheet'!J47&gt;0,'Main Sheet'!J47,"")</f>
        <v/>
      </c>
      <c r="D297" s="369" t="str">
        <f>IF('Main Sheet'!J49&gt;0,'Main Sheet'!J49,"")</f>
        <v/>
      </c>
      <c r="E297" s="342"/>
      <c r="F297" s="342"/>
      <c r="G297" s="277"/>
      <c r="H297" s="343"/>
      <c r="I297" s="385"/>
      <c r="J297" s="413"/>
      <c r="L297" t="str">
        <f>IF('Main Sheet'!M294&gt;0,VLOOKUP('Main Sheet'!M294,'VANITY INFO'!AB333:AC1308,2,FALSE),"")</f>
        <v/>
      </c>
      <c r="M297" s="413"/>
      <c r="N297" s="413"/>
      <c r="O297" s="277"/>
      <c r="P297" s="277"/>
      <c r="Q297" s="385"/>
      <c r="R297" s="473"/>
      <c r="S297" s="342"/>
      <c r="T297" s="390" t="str">
        <f>IF('Main Sheet'!AE293&gt;0,VLOOKUP('Main Sheet'!AE293,'VANITY INFO'!AT322:AU1307,2,FALSE),"")</f>
        <v/>
      </c>
      <c r="U297" s="533"/>
      <c r="V297" s="343"/>
      <c r="W297" s="277"/>
      <c r="X297" s="343"/>
    </row>
    <row r="298" spans="1:24" ht="23.25" x14ac:dyDescent="0.35">
      <c r="A298" s="336"/>
      <c r="B298" s="337"/>
      <c r="C298" s="337"/>
      <c r="D298" s="337"/>
      <c r="E298" s="337"/>
      <c r="F298" s="337"/>
      <c r="G298" s="337"/>
      <c r="H298" s="338"/>
      <c r="I298" s="423"/>
      <c r="J298" s="412"/>
      <c r="K298" s="425"/>
      <c r="L298" s="424" t="str">
        <f>IF('Main Sheet'!R296&gt;0,'Main Sheet'!R296,"")</f>
        <v/>
      </c>
      <c r="M298" s="412"/>
      <c r="N298" s="412"/>
      <c r="O298" s="412"/>
      <c r="P298" s="338"/>
      <c r="Q298" s="423"/>
      <c r="R298" s="412"/>
      <c r="S298" s="424"/>
      <c r="T298" s="424"/>
      <c r="U298" s="534"/>
      <c r="V298" s="412"/>
      <c r="W298" s="412"/>
      <c r="X298" s="338"/>
    </row>
    <row r="299" spans="1:24" x14ac:dyDescent="0.25">
      <c r="A299" s="27"/>
      <c r="B299" s="1"/>
      <c r="G299" s="360"/>
      <c r="H299" s="175"/>
      <c r="I299" s="27"/>
      <c r="J299" s="1"/>
      <c r="K299" s="1"/>
      <c r="L299" s="1"/>
      <c r="M299" s="1"/>
      <c r="N299" s="1"/>
      <c r="O299" s="410"/>
      <c r="P299" s="175"/>
      <c r="Q299" s="27"/>
      <c r="R299" s="1"/>
      <c r="W299" s="360"/>
      <c r="X299" s="175"/>
    </row>
    <row r="300" spans="1:24" x14ac:dyDescent="0.25">
      <c r="A300" s="27"/>
      <c r="B300" s="1"/>
      <c r="H300" s="175"/>
      <c r="I300" s="27"/>
      <c r="J300" s="1"/>
      <c r="K300" s="1"/>
      <c r="L300" s="1"/>
      <c r="M300" s="1"/>
      <c r="N300" s="1"/>
      <c r="O300" s="1"/>
      <c r="P300" s="175"/>
      <c r="Q300" s="27"/>
      <c r="R300" s="1"/>
      <c r="X300" s="175"/>
    </row>
    <row r="301" spans="1:24" ht="15.75" x14ac:dyDescent="0.25">
      <c r="A301" s="27"/>
      <c r="B301" s="1"/>
      <c r="D301" s="358" t="s">
        <v>756</v>
      </c>
      <c r="E301" s="359" t="s">
        <v>546</v>
      </c>
      <c r="F301" s="1076">
        <f>'Main Sheet'!C1</f>
        <v>44452</v>
      </c>
      <c r="G301" s="1076"/>
      <c r="H301" s="175"/>
      <c r="I301" s="27"/>
      <c r="J301" s="1"/>
      <c r="K301" s="1"/>
      <c r="L301" s="426" t="s">
        <v>756</v>
      </c>
      <c r="M301" s="420" t="s">
        <v>546</v>
      </c>
      <c r="N301" s="1331">
        <f>+F301</f>
        <v>44452</v>
      </c>
      <c r="O301" s="1331"/>
      <c r="P301" s="175"/>
      <c r="Q301" s="27"/>
      <c r="R301" s="1"/>
      <c r="T301" s="358" t="s">
        <v>756</v>
      </c>
      <c r="U301" s="535" t="s">
        <v>546</v>
      </c>
      <c r="V301" s="1076">
        <f>+F301</f>
        <v>44452</v>
      </c>
      <c r="W301" s="1076"/>
      <c r="X301" s="175"/>
    </row>
    <row r="302" spans="1:24" ht="15.75" x14ac:dyDescent="0.25">
      <c r="A302" s="27"/>
      <c r="B302" s="1"/>
      <c r="D302" s="358"/>
      <c r="E302" s="359" t="s">
        <v>757</v>
      </c>
      <c r="F302" s="1073" t="str">
        <f>IF(H1="","",TEXT(WORKDAY('Main Sheet'!C1, 2),"MMM-DD-YYY"))</f>
        <v>Sep-15-2021</v>
      </c>
      <c r="G302" s="1073"/>
      <c r="H302" s="175"/>
      <c r="I302" s="27"/>
      <c r="J302" s="1"/>
      <c r="K302" s="1"/>
      <c r="L302" s="426"/>
      <c r="M302" s="420" t="s">
        <v>757</v>
      </c>
      <c r="N302" s="1329" t="str">
        <f>+F302</f>
        <v>Sep-15-2021</v>
      </c>
      <c r="O302" s="1329"/>
      <c r="P302" s="175"/>
      <c r="Q302" s="27"/>
      <c r="R302" s="1"/>
      <c r="T302" s="358"/>
      <c r="U302" s="535" t="s">
        <v>757</v>
      </c>
      <c r="V302" s="1073" t="str">
        <f>+F302</f>
        <v>Sep-15-2021</v>
      </c>
      <c r="W302" s="1073"/>
      <c r="X302" s="175"/>
    </row>
    <row r="303" spans="1:24" ht="15.75" x14ac:dyDescent="0.25">
      <c r="A303" s="27"/>
      <c r="B303" s="1"/>
      <c r="D303" s="358"/>
      <c r="E303" s="359"/>
      <c r="F303" s="359"/>
      <c r="G303" s="359"/>
      <c r="H303" s="175"/>
      <c r="I303" s="27"/>
      <c r="J303" s="1"/>
      <c r="K303" s="1"/>
      <c r="L303" s="426"/>
      <c r="M303" s="420"/>
      <c r="N303" s="420"/>
      <c r="O303" s="420"/>
      <c r="P303" s="175"/>
      <c r="Q303" s="27"/>
      <c r="R303" s="1"/>
      <c r="T303" s="358"/>
      <c r="U303" s="535"/>
      <c r="V303" s="359"/>
      <c r="W303" s="359"/>
      <c r="X303" s="175"/>
    </row>
    <row r="304" spans="1:24" ht="15.75" x14ac:dyDescent="0.25">
      <c r="A304" s="27"/>
      <c r="B304" s="1"/>
      <c r="D304" s="358" t="s">
        <v>758</v>
      </c>
      <c r="E304" s="359" t="s">
        <v>546</v>
      </c>
      <c r="F304" s="1073" t="str">
        <f>IF(H1="","",TEXT(WORKDAY('Main Sheet'!C1, 3),"MMM-DD-YYY"))</f>
        <v>Sep-16-2021</v>
      </c>
      <c r="G304" s="1073"/>
      <c r="H304" s="175"/>
      <c r="I304" s="27"/>
      <c r="J304" s="1"/>
      <c r="K304" s="1"/>
      <c r="L304" s="426" t="s">
        <v>758</v>
      </c>
      <c r="M304" s="420" t="s">
        <v>546</v>
      </c>
      <c r="N304" s="1329" t="str">
        <f>+F304</f>
        <v>Sep-16-2021</v>
      </c>
      <c r="O304" s="1329"/>
      <c r="P304" s="175"/>
      <c r="Q304" s="27"/>
      <c r="R304" s="1"/>
      <c r="T304" s="358" t="s">
        <v>758</v>
      </c>
      <c r="U304" s="535" t="s">
        <v>546</v>
      </c>
      <c r="V304" s="1073" t="str">
        <f>+F304</f>
        <v>Sep-16-2021</v>
      </c>
      <c r="W304" s="1073"/>
      <c r="X304" s="175"/>
    </row>
    <row r="305" spans="1:24" ht="15.75" x14ac:dyDescent="0.25">
      <c r="A305" s="27"/>
      <c r="B305" s="1"/>
      <c r="D305" s="358"/>
      <c r="E305" s="359" t="s">
        <v>757</v>
      </c>
      <c r="F305" s="1073" t="str">
        <f>IF(H1="","",TEXT(WORKDAY('Main Sheet'!C1, 4),"MMM-DD-YYY"))</f>
        <v>Sep-17-2021</v>
      </c>
      <c r="G305" s="1073"/>
      <c r="H305" s="175"/>
      <c r="I305" s="27"/>
      <c r="J305" s="1"/>
      <c r="K305" s="1"/>
      <c r="L305" s="426"/>
      <c r="M305" s="420" t="s">
        <v>757</v>
      </c>
      <c r="N305" s="1329" t="str">
        <f>+F305</f>
        <v>Sep-17-2021</v>
      </c>
      <c r="O305" s="1329"/>
      <c r="P305" s="175"/>
      <c r="Q305" s="27"/>
      <c r="R305" s="1"/>
      <c r="T305" s="358"/>
      <c r="U305" s="535" t="s">
        <v>757</v>
      </c>
      <c r="V305" s="1073" t="str">
        <f>+F305</f>
        <v>Sep-17-2021</v>
      </c>
      <c r="W305" s="1073"/>
      <c r="X305" s="175"/>
    </row>
    <row r="306" spans="1:24" ht="15.75" x14ac:dyDescent="0.25">
      <c r="A306" s="27"/>
      <c r="B306" s="1"/>
      <c r="D306" s="358"/>
      <c r="E306" s="359"/>
      <c r="F306" s="359"/>
      <c r="G306" s="359"/>
      <c r="H306" s="175"/>
      <c r="I306" s="27"/>
      <c r="J306" s="1"/>
      <c r="K306" s="1"/>
      <c r="L306" s="426"/>
      <c r="M306" s="420"/>
      <c r="N306" s="420"/>
      <c r="O306" s="420"/>
      <c r="P306" s="175"/>
      <c r="Q306" s="27"/>
      <c r="R306" s="1"/>
      <c r="T306" s="358"/>
      <c r="U306" s="535"/>
      <c r="V306" s="359"/>
      <c r="W306" s="359"/>
      <c r="X306" s="175"/>
    </row>
    <row r="307" spans="1:24" ht="15.75" x14ac:dyDescent="0.25">
      <c r="A307" s="27"/>
      <c r="B307" s="1"/>
      <c r="D307" s="358" t="s">
        <v>759</v>
      </c>
      <c r="E307" s="359" t="s">
        <v>546</v>
      </c>
      <c r="F307" s="1073" t="str">
        <f>IF(H1="","",TEXT(WORKDAY('Main Sheet'!C1, 5),"MMM-DD-YYY"))</f>
        <v>Sep-20-2021</v>
      </c>
      <c r="G307" s="1073"/>
      <c r="H307" s="175"/>
      <c r="I307" s="27"/>
      <c r="J307" s="1"/>
      <c r="K307" s="1"/>
      <c r="L307" s="426" t="s">
        <v>759</v>
      </c>
      <c r="M307" s="420" t="s">
        <v>546</v>
      </c>
      <c r="N307" s="1329" t="str">
        <f>+F307</f>
        <v>Sep-20-2021</v>
      </c>
      <c r="O307" s="1329"/>
      <c r="P307" s="175"/>
      <c r="Q307" s="27"/>
      <c r="R307" s="1"/>
      <c r="T307" s="358" t="s">
        <v>759</v>
      </c>
      <c r="U307" s="535" t="s">
        <v>546</v>
      </c>
      <c r="V307" s="1073" t="str">
        <f>+F307</f>
        <v>Sep-20-2021</v>
      </c>
      <c r="W307" s="1073"/>
      <c r="X307" s="175"/>
    </row>
    <row r="308" spans="1:24" ht="15.75" x14ac:dyDescent="0.25">
      <c r="A308" s="27"/>
      <c r="B308" s="1"/>
      <c r="D308" s="358"/>
      <c r="E308" s="359" t="s">
        <v>757</v>
      </c>
      <c r="F308" s="1073" t="str">
        <f>IF(H1="","",TEXT(WORKDAY('Main Sheet'!C1,6),"MMM-DD-YYY"))</f>
        <v>Sep-21-2021</v>
      </c>
      <c r="G308" s="1073"/>
      <c r="H308" s="175"/>
      <c r="I308" s="27"/>
      <c r="J308" s="1"/>
      <c r="K308" s="1"/>
      <c r="L308" s="426"/>
      <c r="M308" s="420" t="s">
        <v>757</v>
      </c>
      <c r="N308" s="1329" t="str">
        <f>+F308</f>
        <v>Sep-21-2021</v>
      </c>
      <c r="O308" s="1329"/>
      <c r="P308" s="175"/>
      <c r="Q308" s="27"/>
      <c r="R308" s="1"/>
      <c r="T308" s="358"/>
      <c r="U308" s="535" t="s">
        <v>757</v>
      </c>
      <c r="V308" s="1073" t="str">
        <f>+F308</f>
        <v>Sep-21-2021</v>
      </c>
      <c r="W308" s="1073"/>
      <c r="X308" s="175"/>
    </row>
    <row r="309" spans="1:24" x14ac:dyDescent="0.25">
      <c r="A309" s="27"/>
      <c r="B309" s="1"/>
      <c r="C309" s="1"/>
      <c r="D309" s="1"/>
      <c r="E309" s="1"/>
      <c r="F309" s="1"/>
      <c r="G309" s="1"/>
      <c r="H309" s="175"/>
      <c r="I309" s="27"/>
      <c r="J309" s="1"/>
      <c r="K309" s="1"/>
      <c r="L309" s="1"/>
      <c r="M309" s="1"/>
      <c r="N309" s="1"/>
      <c r="O309" s="1"/>
      <c r="P309" s="175"/>
      <c r="Q309" s="27"/>
      <c r="R309" s="1"/>
      <c r="S309" s="1"/>
      <c r="T309" s="1"/>
      <c r="U309" s="129"/>
      <c r="V309" s="1"/>
      <c r="W309" s="1"/>
      <c r="X309" s="175"/>
    </row>
    <row r="310" spans="1:24" x14ac:dyDescent="0.25">
      <c r="A310" s="203"/>
      <c r="B310" s="339"/>
      <c r="C310" s="339"/>
      <c r="D310" s="339"/>
      <c r="E310" s="339"/>
      <c r="F310" s="339"/>
      <c r="G310" s="339"/>
      <c r="H310" s="53"/>
      <c r="I310" s="203"/>
      <c r="J310" s="413"/>
      <c r="K310" s="413"/>
      <c r="L310" s="413"/>
      <c r="M310" s="413"/>
      <c r="N310" s="413"/>
      <c r="O310" s="413"/>
      <c r="P310" s="53"/>
      <c r="Q310" s="203"/>
      <c r="R310" s="413"/>
      <c r="S310" s="413"/>
      <c r="T310" s="413"/>
      <c r="U310" s="536"/>
      <c r="V310" s="413"/>
      <c r="W310" s="413"/>
      <c r="X310" s="53"/>
    </row>
    <row r="313" spans="1:24" ht="21.6" customHeight="1" x14ac:dyDescent="0.35">
      <c r="A313" s="348" t="s">
        <v>653</v>
      </c>
      <c r="B313" s="362" t="str">
        <f>IF('Main Sheet'!A50&gt;0,'Main Sheet'!C50,"")</f>
        <v>5681.1-2</v>
      </c>
      <c r="C313" s="350"/>
      <c r="D313" s="350"/>
      <c r="E313" s="350"/>
      <c r="F313" s="394" t="s">
        <v>548</v>
      </c>
      <c r="G313" s="393" t="str">
        <f>'Main Sheet'!H1</f>
        <v>37-M</v>
      </c>
      <c r="H313" s="351"/>
      <c r="I313" s="348" t="s">
        <v>653</v>
      </c>
      <c r="J313" s="414" t="str">
        <f>+B313</f>
        <v>5681.1-2</v>
      </c>
      <c r="K313" s="350"/>
      <c r="L313" s="350"/>
      <c r="M313" s="350"/>
      <c r="N313" s="421" t="s">
        <v>548</v>
      </c>
      <c r="O313" s="414" t="str">
        <f>+G313</f>
        <v>37-M</v>
      </c>
      <c r="P313" s="366">
        <v>2</v>
      </c>
      <c r="Q313" s="348" t="s">
        <v>653</v>
      </c>
      <c r="R313" s="484" t="str">
        <f>IF('Main Sheet'!A50&gt;0,'Main Sheet'!C50,"")</f>
        <v>5681.1-2</v>
      </c>
      <c r="S313" s="350"/>
      <c r="T313" s="350"/>
      <c r="U313" s="537">
        <f>IF(R314="MAPLE",1,3)</f>
        <v>3</v>
      </c>
      <c r="V313" s="394" t="s">
        <v>548</v>
      </c>
      <c r="W313" s="393" t="str">
        <f>+G313</f>
        <v>37-M</v>
      </c>
      <c r="X313" s="366">
        <v>2</v>
      </c>
    </row>
    <row r="314" spans="1:24" ht="21.6" customHeight="1" x14ac:dyDescent="0.3">
      <c r="A314" s="352" t="s">
        <v>654</v>
      </c>
      <c r="B314" s="362" t="str">
        <f>IF('Main Sheet'!A50&gt;0,'Main Sheet'!H50,"")</f>
        <v xml:space="preserve">MAPLE </v>
      </c>
      <c r="C314" s="350"/>
      <c r="D314" s="350"/>
      <c r="E314" s="350"/>
      <c r="F314" s="350"/>
      <c r="G314" s="350"/>
      <c r="H314" s="351"/>
      <c r="I314" s="352" t="s">
        <v>654</v>
      </c>
      <c r="J314" s="422" t="str">
        <f>+B314</f>
        <v xml:space="preserve">MAPLE </v>
      </c>
      <c r="K314" s="350"/>
      <c r="L314" s="350"/>
      <c r="M314" s="350"/>
      <c r="N314" s="350"/>
      <c r="O314" s="350"/>
      <c r="P314" s="351"/>
      <c r="Q314" s="352" t="s">
        <v>654</v>
      </c>
      <c r="R314" s="484" t="str">
        <f>+B314</f>
        <v xml:space="preserve">MAPLE </v>
      </c>
      <c r="S314" s="350"/>
      <c r="T314" s="350"/>
      <c r="U314" s="537" t="s">
        <v>1191</v>
      </c>
      <c r="V314" s="350"/>
      <c r="W314" s="350"/>
      <c r="X314" s="351"/>
    </row>
    <row r="315" spans="1:24" ht="21.6" customHeight="1" x14ac:dyDescent="0.3">
      <c r="A315" s="353" t="s">
        <v>655</v>
      </c>
      <c r="B315" s="354" t="str">
        <f>IF('Main Sheet'!A50&gt;0,'Main Sheet'!G50,"")</f>
        <v xml:space="preserve">CAPRICE FLAT </v>
      </c>
      <c r="C315" s="355"/>
      <c r="D315" s="355"/>
      <c r="E315" s="355"/>
      <c r="F315" s="355"/>
      <c r="G315" s="355"/>
      <c r="H315" s="356"/>
      <c r="I315" s="353" t="s">
        <v>871</v>
      </c>
      <c r="J315" s="422" t="str">
        <f>+B315</f>
        <v xml:space="preserve">CAPRICE FLAT </v>
      </c>
      <c r="K315" s="350"/>
      <c r="L315" s="350"/>
      <c r="M315" s="350"/>
      <c r="N315" s="350"/>
      <c r="O315" s="350"/>
      <c r="P315" s="351"/>
      <c r="Q315" s="353" t="s">
        <v>655</v>
      </c>
      <c r="R315" s="354" t="str">
        <f>+B315</f>
        <v xml:space="preserve">CAPRICE FLAT </v>
      </c>
      <c r="S315" s="355"/>
      <c r="T315" s="355"/>
      <c r="U315" s="530" t="s">
        <v>1193</v>
      </c>
      <c r="V315" s="355"/>
      <c r="W315" s="355"/>
      <c r="X315" s="356"/>
    </row>
    <row r="316" spans="1:24" ht="21.6" customHeight="1" x14ac:dyDescent="0.3">
      <c r="A316" s="352" t="s">
        <v>656</v>
      </c>
      <c r="B316" s="362" t="str">
        <f>IF('Main Sheet'!A50&gt;0,'Main Sheet'!I50,"")</f>
        <v xml:space="preserve">NATURAL </v>
      </c>
      <c r="C316" s="350"/>
      <c r="D316" s="350"/>
      <c r="E316" s="350"/>
      <c r="F316" s="350" t="str">
        <f>'Main Sheet'!F50</f>
        <v>42X21X33 1/2 2DR6DW</v>
      </c>
      <c r="G316" s="350"/>
      <c r="H316" s="351"/>
      <c r="I316" s="352" t="s">
        <v>656</v>
      </c>
      <c r="J316" s="422" t="str">
        <f>+B316</f>
        <v xml:space="preserve">NATURAL </v>
      </c>
      <c r="K316" s="350"/>
      <c r="L316" s="350"/>
      <c r="M316" s="350"/>
      <c r="N316" s="350"/>
      <c r="O316" s="342"/>
      <c r="P316" s="351"/>
      <c r="Q316" s="352" t="s">
        <v>656</v>
      </c>
      <c r="R316" s="484" t="str">
        <f>+B316</f>
        <v xml:space="preserve">NATURAL </v>
      </c>
      <c r="S316" s="350"/>
      <c r="T316" s="350"/>
      <c r="U316" s="531"/>
      <c r="V316" s="350" t="str">
        <f>+F316</f>
        <v>42X21X33 1/2 2DR6DW</v>
      </c>
      <c r="W316" s="350"/>
      <c r="X316" s="351"/>
    </row>
    <row r="317" spans="1:24" ht="21.6" customHeight="1" x14ac:dyDescent="0.3">
      <c r="A317" s="352" t="s">
        <v>657</v>
      </c>
      <c r="B317" s="1074" t="str">
        <f>IF('Main Sheet'!A50&gt;0,'Main Sheet'!A50,"")</f>
        <v>BATH DEPOT SUDBURY</v>
      </c>
      <c r="C317" s="1074"/>
      <c r="D317" s="1074"/>
      <c r="E317" s="1074"/>
      <c r="F317" s="1074"/>
      <c r="G317" s="1074"/>
      <c r="H317" s="1075"/>
      <c r="I317" s="352" t="s">
        <v>657</v>
      </c>
      <c r="J317" s="1330" t="str">
        <f>+B317</f>
        <v>BATH DEPOT SUDBURY</v>
      </c>
      <c r="K317" s="1074"/>
      <c r="L317" s="1074"/>
      <c r="M317" s="1074"/>
      <c r="N317" s="1074"/>
      <c r="O317" s="1074"/>
      <c r="P317" s="1075"/>
      <c r="Q317" s="352" t="s">
        <v>657</v>
      </c>
      <c r="R317" s="1074" t="str">
        <f>+B317</f>
        <v>BATH DEPOT SUDBURY</v>
      </c>
      <c r="S317" s="1074"/>
      <c r="T317" s="1074"/>
      <c r="U317" s="1074"/>
      <c r="V317" s="1074"/>
      <c r="W317" s="1074"/>
      <c r="X317" s="1075"/>
    </row>
    <row r="318" spans="1:24" ht="21.6" customHeight="1" x14ac:dyDescent="0.35">
      <c r="A318" s="341"/>
      <c r="B318" s="342"/>
      <c r="C318" s="344" t="str">
        <f>IF('Main Sheet'!L315&gt;0,'Main Sheet'!#REF!,"")</f>
        <v/>
      </c>
      <c r="D318" s="1077" t="str">
        <f>IF('Main Sheet'!E50&gt;0,VLOOKUP('Main Sheet'!E50,'VANITY INFO'!A1:C2044,2,FALSE),"")</f>
        <v>42" CLASSIC- 2 DR 6 DW</v>
      </c>
      <c r="E318" s="1078"/>
      <c r="F318" s="1078"/>
      <c r="G318" s="1078"/>
      <c r="H318" s="1079"/>
      <c r="I318" s="341"/>
      <c r="J318" s="342"/>
      <c r="K318" s="344"/>
      <c r="L318" s="1332"/>
      <c r="M318" s="1332"/>
      <c r="N318" s="1332"/>
      <c r="O318" s="1332"/>
      <c r="P318" s="1332"/>
      <c r="Q318" s="341"/>
      <c r="R318" s="342"/>
      <c r="S318" s="344" t="str">
        <f>IF('Main Sheet'!AL314&gt;0,'Main Sheet'!#REF!,"")</f>
        <v/>
      </c>
      <c r="T318" s="1077" t="str">
        <f>+D318</f>
        <v>42" CLASSIC- 2 DR 6 DW</v>
      </c>
      <c r="U318" s="1078"/>
      <c r="V318" s="1078"/>
      <c r="W318" s="1078"/>
      <c r="X318" s="1079"/>
    </row>
    <row r="319" spans="1:24" ht="21.6" customHeight="1" x14ac:dyDescent="0.25">
      <c r="A319" s="27"/>
      <c r="B319" s="361"/>
      <c r="C319" s="1"/>
      <c r="D319" s="1"/>
      <c r="E319" s="1"/>
      <c r="F319" s="343"/>
      <c r="G319" s="47"/>
      <c r="H319" s="175"/>
      <c r="I319" s="419" t="s">
        <v>905</v>
      </c>
      <c r="J319" s="411"/>
      <c r="K319" s="1338" t="str">
        <f>IF('Main Sheet'!J50&gt;0,VLOOKUP('Main Sheet'!J52,'VANITY INFO'!$R$1:$S$4,2,0),"")</f>
        <v/>
      </c>
      <c r="L319" s="1338"/>
      <c r="M319" s="1338"/>
      <c r="N319" s="343" t="str">
        <f>IF('Main Sheet'!J50&gt;0,'Main Sheet'!J50,"")</f>
        <v/>
      </c>
      <c r="O319" s="416"/>
      <c r="P319" s="416"/>
      <c r="Q319" s="27"/>
      <c r="R319" s="1316" t="str">
        <f>IF(U313=1,"MAPLE OUT HARDROCK IN SIDE ",U314)</f>
        <v>HARDROCK 1 SIDE PAINT</v>
      </c>
      <c r="S319" s="1316"/>
      <c r="T319" s="1316"/>
      <c r="U319" s="1316"/>
      <c r="V319" s="1316"/>
      <c r="W319" s="1316"/>
      <c r="X319" s="1316"/>
    </row>
    <row r="320" spans="1:24" s="22" customFormat="1" ht="23.25" x14ac:dyDescent="0.35">
      <c r="A320" s="363"/>
      <c r="B320" s="364" t="str">
        <f>IF('Main Sheet'!M52&gt;0,'Main Sheet'!M52,"")</f>
        <v/>
      </c>
      <c r="C320" s="1083" t="str">
        <f>IF('Main Sheet'!M50&gt;0,'Main Sheet'!M50,"")</f>
        <v/>
      </c>
      <c r="D320" s="1084"/>
      <c r="E320" s="1085" t="str">
        <f>IF('Main Sheet'!M50&gt;0,'Main Sheet'!M3,"")</f>
        <v/>
      </c>
      <c r="F320" s="1086"/>
      <c r="G320" s="363"/>
      <c r="H320" s="365"/>
      <c r="I320" s="363"/>
      <c r="J320" s="389"/>
      <c r="K320" s="1083"/>
      <c r="L320" s="1084"/>
      <c r="M320" s="1085"/>
      <c r="N320" s="1086"/>
      <c r="O320" s="415"/>
      <c r="P320" s="416"/>
      <c r="Q320" s="478" t="s">
        <v>962</v>
      </c>
      <c r="R320" s="1321" t="str">
        <f>IF('Main Sheet'!A318&gt;0,'Main Sheet'!K318,"")</f>
        <v/>
      </c>
      <c r="S320" s="1322"/>
      <c r="T320" s="1322"/>
      <c r="U320" s="532"/>
      <c r="V320" s="480"/>
      <c r="W320" s="479"/>
      <c r="X320" s="481"/>
    </row>
    <row r="321" spans="1:24" ht="270.60000000000002" customHeight="1" x14ac:dyDescent="0.25">
      <c r="A321" s="340"/>
      <c r="B321" s="1323" t="str">
        <f>IF('Main Sheet'!E50&gt;0,VLOOKUP('Main Sheet'!E50,'VANITY INFO'!C1:D2044,2,FALSE),"")</f>
        <v xml:space="preserve">[2] --8 7/8 X 26 1/2 -- DOOR                   [6]-- 11 7/8 X 8 3/4 -- DRAWER                  [1]-- 41 7/8 X 4-- CLASSIC KICK                 [1]-- 41 7/8 X 2 3/4 -- MOULDING </v>
      </c>
      <c r="C321" s="1324"/>
      <c r="D321" s="1324"/>
      <c r="E321" s="1324"/>
      <c r="F321" s="1325"/>
      <c r="G321" s="345"/>
      <c r="H321" s="175"/>
      <c r="I321" s="1333"/>
      <c r="J321" s="1334"/>
      <c r="K321" s="1334"/>
      <c r="L321" s="1334"/>
      <c r="M321" s="1334"/>
      <c r="N321" s="1334"/>
      <c r="O321" s="1334"/>
      <c r="P321" s="1335"/>
      <c r="Q321" s="1319" t="e">
        <f>IF('Main Sheet'!F50&gt;0,VLOOKUP('Main Sheet'!F50,'VANITY INFO'!C1:AC2356,2,FALSE),"")</f>
        <v>#N/A</v>
      </c>
      <c r="R321" s="1320"/>
      <c r="S321" s="1320"/>
      <c r="T321" s="1320"/>
      <c r="U321" s="1320"/>
      <c r="V321" s="1320"/>
      <c r="W321" s="1317" t="str">
        <f>IF(U313=1,"  HARDROCK ",U315)</f>
        <v>HARDROCK</v>
      </c>
      <c r="X321" s="1318"/>
    </row>
    <row r="322" spans="1:24" ht="23.25" x14ac:dyDescent="0.35">
      <c r="A322" s="346" t="str">
        <f>IF('Main Sheet'!J52&gt;0,'Main Sheet'!J3,"")</f>
        <v/>
      </c>
      <c r="B322" s="342"/>
      <c r="C322" s="369" t="str">
        <f>IF('Main Sheet'!J50&gt;0,'Main Sheet'!J50,"")</f>
        <v/>
      </c>
      <c r="D322" s="369" t="str">
        <f>IF('Main Sheet'!J52&gt;0,'Main Sheet'!J52,"")</f>
        <v/>
      </c>
      <c r="E322" s="342"/>
      <c r="F322" s="342"/>
      <c r="G322" s="277"/>
      <c r="H322" s="343"/>
      <c r="I322" s="385"/>
      <c r="J322" s="413"/>
      <c r="L322" t="str">
        <f>IF('Main Sheet'!M319&gt;0,VLOOKUP('Main Sheet'!M319,'VANITY INFO'!AB349:AC1333,2,FALSE),"")</f>
        <v/>
      </c>
      <c r="M322" s="413"/>
      <c r="N322" s="413"/>
      <c r="O322" s="277"/>
      <c r="P322" s="277"/>
      <c r="Q322" s="385"/>
      <c r="R322" s="473"/>
      <c r="S322" s="342"/>
      <c r="T322" s="390" t="str">
        <f>IF('Main Sheet'!AE318&gt;0,VLOOKUP('Main Sheet'!AE318,'VANITY INFO'!AT347:AU1332,2,FALSE),"")</f>
        <v/>
      </c>
      <c r="U322" s="533"/>
      <c r="V322" s="343"/>
      <c r="W322" s="277"/>
      <c r="X322" s="343"/>
    </row>
    <row r="323" spans="1:24" ht="23.25" x14ac:dyDescent="0.35">
      <c r="A323" s="336"/>
      <c r="B323" s="337"/>
      <c r="C323" s="337"/>
      <c r="D323" s="337"/>
      <c r="E323" s="337"/>
      <c r="F323" s="337"/>
      <c r="G323" s="337"/>
      <c r="H323" s="338"/>
      <c r="I323" s="423"/>
      <c r="J323" s="412"/>
      <c r="K323" s="425"/>
      <c r="L323" s="424" t="str">
        <f>IF('Main Sheet'!R321&gt;0,'Main Sheet'!R321,"")</f>
        <v/>
      </c>
      <c r="M323" s="412"/>
      <c r="N323" s="412"/>
      <c r="O323" s="412"/>
      <c r="P323" s="338"/>
      <c r="Q323" s="423"/>
      <c r="R323" s="412"/>
      <c r="S323" s="424"/>
      <c r="T323" s="424"/>
      <c r="U323" s="534"/>
      <c r="V323" s="412"/>
      <c r="W323" s="412"/>
      <c r="X323" s="338"/>
    </row>
    <row r="324" spans="1:24" x14ac:dyDescent="0.25">
      <c r="A324" s="27"/>
      <c r="B324" s="1"/>
      <c r="G324" s="360"/>
      <c r="H324" s="175"/>
      <c r="I324" s="27"/>
      <c r="J324" s="1"/>
      <c r="K324" s="1"/>
      <c r="L324" s="1"/>
      <c r="M324" s="1"/>
      <c r="N324" s="1"/>
      <c r="O324" s="410"/>
      <c r="P324" s="175"/>
      <c r="Q324" s="27"/>
      <c r="R324" s="1"/>
      <c r="W324" s="360"/>
      <c r="X324" s="175"/>
    </row>
    <row r="325" spans="1:24" x14ac:dyDescent="0.25">
      <c r="A325" s="27"/>
      <c r="B325" s="1"/>
      <c r="H325" s="175"/>
      <c r="I325" s="27"/>
      <c r="J325" s="1"/>
      <c r="K325" s="1"/>
      <c r="L325" s="1"/>
      <c r="M325" s="1"/>
      <c r="N325" s="1"/>
      <c r="O325" s="1"/>
      <c r="P325" s="175"/>
      <c r="Q325" s="27"/>
      <c r="R325" s="1"/>
      <c r="X325" s="175"/>
    </row>
    <row r="326" spans="1:24" ht="15.75" x14ac:dyDescent="0.25">
      <c r="A326" s="27"/>
      <c r="B326" s="1"/>
      <c r="D326" s="358" t="s">
        <v>756</v>
      </c>
      <c r="E326" s="359" t="s">
        <v>546</v>
      </c>
      <c r="F326" s="1076">
        <f>'Main Sheet'!C1</f>
        <v>44452</v>
      </c>
      <c r="G326" s="1076"/>
      <c r="H326" s="175"/>
      <c r="I326" s="27"/>
      <c r="J326" s="1"/>
      <c r="K326" s="1"/>
      <c r="L326" s="426" t="s">
        <v>756</v>
      </c>
      <c r="M326" s="420" t="s">
        <v>546</v>
      </c>
      <c r="N326" s="1331">
        <f>+F326</f>
        <v>44452</v>
      </c>
      <c r="O326" s="1331"/>
      <c r="P326" s="175"/>
      <c r="Q326" s="27"/>
      <c r="R326" s="1"/>
      <c r="T326" s="358" t="s">
        <v>756</v>
      </c>
      <c r="U326" s="535" t="s">
        <v>546</v>
      </c>
      <c r="V326" s="1076">
        <f>+F326</f>
        <v>44452</v>
      </c>
      <c r="W326" s="1076"/>
      <c r="X326" s="175"/>
    </row>
    <row r="327" spans="1:24" ht="15.75" x14ac:dyDescent="0.25">
      <c r="A327" s="27"/>
      <c r="B327" s="1"/>
      <c r="D327" s="358"/>
      <c r="E327" s="359" t="s">
        <v>757</v>
      </c>
      <c r="F327" s="1073" t="str">
        <f>IF(H1="","",TEXT(WORKDAY('Main Sheet'!C1, 2),"MMM-DD-YYY"))</f>
        <v>Sep-15-2021</v>
      </c>
      <c r="G327" s="1073"/>
      <c r="H327" s="175"/>
      <c r="I327" s="27"/>
      <c r="J327" s="1"/>
      <c r="K327" s="1"/>
      <c r="L327" s="426"/>
      <c r="M327" s="420" t="s">
        <v>757</v>
      </c>
      <c r="N327" s="1329" t="str">
        <f>+F327</f>
        <v>Sep-15-2021</v>
      </c>
      <c r="O327" s="1329"/>
      <c r="P327" s="175"/>
      <c r="Q327" s="27"/>
      <c r="R327" s="1"/>
      <c r="T327" s="358"/>
      <c r="U327" s="535" t="s">
        <v>757</v>
      </c>
      <c r="V327" s="1073" t="str">
        <f>+F327</f>
        <v>Sep-15-2021</v>
      </c>
      <c r="W327" s="1073"/>
      <c r="X327" s="175"/>
    </row>
    <row r="328" spans="1:24" ht="15.75" x14ac:dyDescent="0.25">
      <c r="A328" s="27"/>
      <c r="B328" s="1"/>
      <c r="D328" s="358"/>
      <c r="E328" s="359"/>
      <c r="F328" s="359"/>
      <c r="G328" s="359"/>
      <c r="H328" s="175"/>
      <c r="I328" s="27"/>
      <c r="J328" s="1"/>
      <c r="K328" s="1"/>
      <c r="L328" s="426"/>
      <c r="M328" s="420"/>
      <c r="N328" s="420"/>
      <c r="O328" s="420"/>
      <c r="P328" s="175"/>
      <c r="Q328" s="27"/>
      <c r="R328" s="1"/>
      <c r="T328" s="358"/>
      <c r="U328" s="535"/>
      <c r="V328" s="359"/>
      <c r="W328" s="359"/>
      <c r="X328" s="175"/>
    </row>
    <row r="329" spans="1:24" ht="15.75" x14ac:dyDescent="0.25">
      <c r="A329" s="27"/>
      <c r="B329" s="1"/>
      <c r="D329" s="358" t="s">
        <v>758</v>
      </c>
      <c r="E329" s="359" t="s">
        <v>546</v>
      </c>
      <c r="F329" s="1073" t="str">
        <f>IF(H1="","",TEXT(WORKDAY('Main Sheet'!C1, 3),"MMM-DD-YYY"))</f>
        <v>Sep-16-2021</v>
      </c>
      <c r="G329" s="1073"/>
      <c r="H329" s="175"/>
      <c r="I329" s="27"/>
      <c r="J329" s="1"/>
      <c r="K329" s="1"/>
      <c r="L329" s="426" t="s">
        <v>758</v>
      </c>
      <c r="M329" s="420" t="s">
        <v>546</v>
      </c>
      <c r="N329" s="1329" t="str">
        <f>+F329</f>
        <v>Sep-16-2021</v>
      </c>
      <c r="O329" s="1329"/>
      <c r="P329" s="175"/>
      <c r="Q329" s="27"/>
      <c r="R329" s="1"/>
      <c r="T329" s="358" t="s">
        <v>758</v>
      </c>
      <c r="U329" s="535" t="s">
        <v>546</v>
      </c>
      <c r="V329" s="1073" t="str">
        <f>+F329</f>
        <v>Sep-16-2021</v>
      </c>
      <c r="W329" s="1073"/>
      <c r="X329" s="175"/>
    </row>
    <row r="330" spans="1:24" ht="15.75" x14ac:dyDescent="0.25">
      <c r="A330" s="27"/>
      <c r="B330" s="1"/>
      <c r="D330" s="358"/>
      <c r="E330" s="359" t="s">
        <v>757</v>
      </c>
      <c r="F330" s="1073" t="str">
        <f>IF(H1="","",TEXT(WORKDAY('Main Sheet'!C1, 4),"MMM-DD-YYY"))</f>
        <v>Sep-17-2021</v>
      </c>
      <c r="G330" s="1073"/>
      <c r="H330" s="175"/>
      <c r="I330" s="27"/>
      <c r="J330" s="1"/>
      <c r="K330" s="1"/>
      <c r="L330" s="426"/>
      <c r="M330" s="420" t="s">
        <v>757</v>
      </c>
      <c r="N330" s="1329" t="str">
        <f>+F330</f>
        <v>Sep-17-2021</v>
      </c>
      <c r="O330" s="1329"/>
      <c r="P330" s="175"/>
      <c r="Q330" s="27"/>
      <c r="R330" s="1"/>
      <c r="T330" s="358"/>
      <c r="U330" s="535" t="s">
        <v>757</v>
      </c>
      <c r="V330" s="1073" t="str">
        <f>+F330</f>
        <v>Sep-17-2021</v>
      </c>
      <c r="W330" s="1073"/>
      <c r="X330" s="175"/>
    </row>
    <row r="331" spans="1:24" ht="15.75" x14ac:dyDescent="0.25">
      <c r="A331" s="27"/>
      <c r="B331" s="1"/>
      <c r="D331" s="358"/>
      <c r="E331" s="359"/>
      <c r="F331" s="359"/>
      <c r="G331" s="359"/>
      <c r="H331" s="175"/>
      <c r="I331" s="27"/>
      <c r="J331" s="1"/>
      <c r="K331" s="1"/>
      <c r="L331" s="426"/>
      <c r="M331" s="420"/>
      <c r="N331" s="420"/>
      <c r="O331" s="420"/>
      <c r="P331" s="175"/>
      <c r="Q331" s="27"/>
      <c r="R331" s="1"/>
      <c r="T331" s="358"/>
      <c r="U331" s="535"/>
      <c r="V331" s="359"/>
      <c r="W331" s="359"/>
      <c r="X331" s="175"/>
    </row>
    <row r="332" spans="1:24" ht="15.75" x14ac:dyDescent="0.25">
      <c r="A332" s="27"/>
      <c r="B332" s="1"/>
      <c r="D332" s="358" t="s">
        <v>759</v>
      </c>
      <c r="E332" s="359" t="s">
        <v>546</v>
      </c>
      <c r="F332" s="1073" t="str">
        <f>IF(H1="","",TEXT(WORKDAY('Main Sheet'!C1,5),"MMM-DD-YYY"))</f>
        <v>Sep-20-2021</v>
      </c>
      <c r="G332" s="1073"/>
      <c r="H332" s="175"/>
      <c r="I332" s="27"/>
      <c r="J332" s="1"/>
      <c r="K332" s="1"/>
      <c r="L332" s="426" t="s">
        <v>759</v>
      </c>
      <c r="M332" s="420" t="s">
        <v>546</v>
      </c>
      <c r="N332" s="1329" t="str">
        <f>+F332</f>
        <v>Sep-20-2021</v>
      </c>
      <c r="O332" s="1329"/>
      <c r="P332" s="175"/>
      <c r="Q332" s="27"/>
      <c r="R332" s="1"/>
      <c r="T332" s="358" t="s">
        <v>759</v>
      </c>
      <c r="U332" s="535" t="s">
        <v>546</v>
      </c>
      <c r="V332" s="1073" t="str">
        <f>+F332</f>
        <v>Sep-20-2021</v>
      </c>
      <c r="W332" s="1073"/>
      <c r="X332" s="175"/>
    </row>
    <row r="333" spans="1:24" ht="15.75" x14ac:dyDescent="0.25">
      <c r="A333" s="27"/>
      <c r="B333" s="1"/>
      <c r="D333" s="358"/>
      <c r="E333" s="359" t="s">
        <v>757</v>
      </c>
      <c r="F333" s="1073" t="str">
        <f>IF(H1="","",TEXT(WORKDAY('Main Sheet'!C1, 6),"MMM-DD-YYY"))</f>
        <v>Sep-21-2021</v>
      </c>
      <c r="G333" s="1073"/>
      <c r="H333" s="175"/>
      <c r="I333" s="27"/>
      <c r="J333" s="1"/>
      <c r="K333" s="1"/>
      <c r="L333" s="426"/>
      <c r="M333" s="420" t="s">
        <v>757</v>
      </c>
      <c r="N333" s="1329" t="str">
        <f>+F333</f>
        <v>Sep-21-2021</v>
      </c>
      <c r="O333" s="1329"/>
      <c r="P333" s="175"/>
      <c r="Q333" s="27"/>
      <c r="R333" s="1"/>
      <c r="T333" s="358"/>
      <c r="U333" s="535" t="s">
        <v>757</v>
      </c>
      <c r="V333" s="1073" t="str">
        <f>+F333</f>
        <v>Sep-21-2021</v>
      </c>
      <c r="W333" s="1073"/>
      <c r="X333" s="175"/>
    </row>
    <row r="334" spans="1:24" x14ac:dyDescent="0.25">
      <c r="A334" s="27"/>
      <c r="B334" s="1"/>
      <c r="C334" s="1"/>
      <c r="D334" s="1"/>
      <c r="E334" s="1"/>
      <c r="F334" s="1"/>
      <c r="G334" s="1"/>
      <c r="H334" s="175"/>
      <c r="I334" s="27"/>
      <c r="J334" s="1"/>
      <c r="K334" s="1"/>
      <c r="L334" s="1"/>
      <c r="M334" s="1"/>
      <c r="N334" s="1"/>
      <c r="O334" s="1"/>
      <c r="P334" s="175"/>
      <c r="Q334" s="27"/>
      <c r="R334" s="1"/>
      <c r="S334" s="1"/>
      <c r="T334" s="1"/>
      <c r="U334" s="129"/>
      <c r="V334" s="1"/>
      <c r="W334" s="1"/>
      <c r="X334" s="175"/>
    </row>
    <row r="335" spans="1:24" x14ac:dyDescent="0.25">
      <c r="A335" s="203"/>
      <c r="B335" s="339"/>
      <c r="C335" s="339"/>
      <c r="D335" s="339"/>
      <c r="E335" s="339"/>
      <c r="F335" s="339"/>
      <c r="G335" s="339"/>
      <c r="H335" s="53"/>
      <c r="I335" s="203"/>
      <c r="J335" s="413"/>
      <c r="K335" s="413"/>
      <c r="L335" s="413"/>
      <c r="M335" s="413"/>
      <c r="N335" s="413"/>
      <c r="O335" s="413"/>
      <c r="P335" s="53"/>
      <c r="Q335" s="203"/>
      <c r="R335" s="413"/>
      <c r="S335" s="413"/>
      <c r="T335" s="413"/>
      <c r="U335" s="536"/>
      <c r="V335" s="413"/>
      <c r="W335" s="413"/>
      <c r="X335" s="53"/>
    </row>
    <row r="338" spans="1:24" ht="21.6" customHeight="1" x14ac:dyDescent="0.35">
      <c r="A338" s="348" t="s">
        <v>653</v>
      </c>
      <c r="B338" s="362" t="str">
        <f>IF('Main Sheet'!A53&gt;0,'Main Sheet'!C53,"")</f>
        <v>5681.2-2</v>
      </c>
      <c r="C338" s="350"/>
      <c r="D338" s="350"/>
      <c r="E338" s="350"/>
      <c r="F338" s="394" t="s">
        <v>548</v>
      </c>
      <c r="G338" s="393" t="str">
        <f>'Main Sheet'!H1</f>
        <v>37-M</v>
      </c>
      <c r="H338" s="351"/>
      <c r="I338" s="348" t="s">
        <v>653</v>
      </c>
      <c r="J338" s="414" t="str">
        <f>+B338</f>
        <v>5681.2-2</v>
      </c>
      <c r="K338" s="350"/>
      <c r="L338" s="350"/>
      <c r="M338" s="350"/>
      <c r="N338" s="421" t="s">
        <v>548</v>
      </c>
      <c r="O338" s="414" t="str">
        <f>+G338</f>
        <v>37-M</v>
      </c>
      <c r="P338" s="366">
        <v>2</v>
      </c>
      <c r="Q338" s="348" t="s">
        <v>653</v>
      </c>
      <c r="R338" s="484" t="str">
        <f>+B338</f>
        <v>5681.2-2</v>
      </c>
      <c r="S338" s="350"/>
      <c r="T338" s="350"/>
      <c r="U338" s="537">
        <f>IF(R339="MAPLE",1,3)</f>
        <v>3</v>
      </c>
      <c r="V338" s="394" t="s">
        <v>548</v>
      </c>
      <c r="W338" s="393" t="str">
        <f>+G338</f>
        <v>37-M</v>
      </c>
      <c r="X338" s="366">
        <v>2</v>
      </c>
    </row>
    <row r="339" spans="1:24" ht="21.6" customHeight="1" x14ac:dyDescent="0.3">
      <c r="A339" s="352" t="s">
        <v>654</v>
      </c>
      <c r="B339" s="362" t="str">
        <f>IF('Main Sheet'!A53&gt;0,'Main Sheet'!H53,"")</f>
        <v xml:space="preserve">MAPLE </v>
      </c>
      <c r="C339" s="350"/>
      <c r="D339" s="350"/>
      <c r="E339" s="350"/>
      <c r="F339" s="350"/>
      <c r="G339" s="350"/>
      <c r="H339" s="351"/>
      <c r="I339" s="352" t="s">
        <v>654</v>
      </c>
      <c r="J339" s="422" t="str">
        <f>+B339</f>
        <v xml:space="preserve">MAPLE </v>
      </c>
      <c r="K339" s="350"/>
      <c r="L339" s="350"/>
      <c r="M339" s="350"/>
      <c r="N339" s="350"/>
      <c r="O339" s="350"/>
      <c r="P339" s="351"/>
      <c r="Q339" s="352" t="s">
        <v>654</v>
      </c>
      <c r="R339" s="484" t="str">
        <f>+B339</f>
        <v xml:space="preserve">MAPLE </v>
      </c>
      <c r="S339" s="350"/>
      <c r="T339" s="350"/>
      <c r="U339" s="537" t="s">
        <v>1191</v>
      </c>
      <c r="V339" s="350"/>
      <c r="W339" s="350"/>
      <c r="X339" s="351"/>
    </row>
    <row r="340" spans="1:24" ht="21.6" customHeight="1" x14ac:dyDescent="0.3">
      <c r="A340" s="353" t="s">
        <v>655</v>
      </c>
      <c r="B340" s="354" t="str">
        <f>IF('Main Sheet'!A53&gt;0,'Main Sheet'!G53,"")</f>
        <v xml:space="preserve">CAPRICE FLAT </v>
      </c>
      <c r="C340" s="355"/>
      <c r="D340" s="355"/>
      <c r="E340" s="355"/>
      <c r="F340" s="355"/>
      <c r="G340" s="355"/>
      <c r="H340" s="356"/>
      <c r="I340" s="353" t="s">
        <v>871</v>
      </c>
      <c r="J340" s="422" t="str">
        <f>+B340</f>
        <v xml:space="preserve">CAPRICE FLAT </v>
      </c>
      <c r="K340" s="350"/>
      <c r="L340" s="350"/>
      <c r="M340" s="350"/>
      <c r="N340" s="350"/>
      <c r="O340" s="350"/>
      <c r="P340" s="351"/>
      <c r="Q340" s="353" t="s">
        <v>655</v>
      </c>
      <c r="R340" s="354" t="str">
        <f>+B340</f>
        <v xml:space="preserve">CAPRICE FLAT </v>
      </c>
      <c r="S340" s="355"/>
      <c r="T340" s="355"/>
      <c r="U340" s="703" t="s">
        <v>1193</v>
      </c>
      <c r="V340" s="355">
        <f>+F340</f>
        <v>0</v>
      </c>
      <c r="W340" s="355"/>
      <c r="X340" s="356"/>
    </row>
    <row r="341" spans="1:24" ht="21.6" customHeight="1" x14ac:dyDescent="0.3">
      <c r="A341" s="352" t="s">
        <v>656</v>
      </c>
      <c r="B341" s="362" t="str">
        <f>IF('Main Sheet'!A53&gt;0,'Main Sheet'!I53,"")</f>
        <v xml:space="preserve">NATURAL </v>
      </c>
      <c r="C341" s="350"/>
      <c r="D341" s="350"/>
      <c r="E341" s="350"/>
      <c r="F341" s="350" t="str">
        <f>'Main Sheet'!F53</f>
        <v>24X6X32</v>
      </c>
      <c r="G341" s="350"/>
      <c r="H341" s="351"/>
      <c r="I341" s="352" t="s">
        <v>656</v>
      </c>
      <c r="J341" s="422" t="str">
        <f>+B341</f>
        <v xml:space="preserve">NATURAL </v>
      </c>
      <c r="K341" s="350"/>
      <c r="L341" s="350"/>
      <c r="M341" s="350"/>
      <c r="N341" s="350"/>
      <c r="O341" s="342"/>
      <c r="P341" s="351"/>
      <c r="Q341" s="352" t="s">
        <v>656</v>
      </c>
      <c r="R341" s="484" t="str">
        <f>+B341</f>
        <v xml:space="preserve">NATURAL </v>
      </c>
      <c r="S341" s="350"/>
      <c r="T341" s="350"/>
      <c r="U341" s="531"/>
      <c r="V341" s="350" t="str">
        <f>+F341</f>
        <v>24X6X32</v>
      </c>
      <c r="W341" s="350"/>
      <c r="X341" s="351"/>
    </row>
    <row r="342" spans="1:24" ht="21.6" customHeight="1" x14ac:dyDescent="0.3">
      <c r="A342" s="352" t="s">
        <v>657</v>
      </c>
      <c r="B342" s="1074" t="str">
        <f>IF('Main Sheet'!A53&gt;0,'Main Sheet'!A53,"")</f>
        <v>BATH DEPOT SUDBURY</v>
      </c>
      <c r="C342" s="1074"/>
      <c r="D342" s="1074"/>
      <c r="E342" s="1074"/>
      <c r="F342" s="1074"/>
      <c r="G342" s="1074"/>
      <c r="H342" s="1075"/>
      <c r="I342" s="352" t="s">
        <v>657</v>
      </c>
      <c r="J342" s="1330" t="str">
        <f>+B342</f>
        <v>BATH DEPOT SUDBURY</v>
      </c>
      <c r="K342" s="1074"/>
      <c r="L342" s="1074"/>
      <c r="M342" s="1074"/>
      <c r="N342" s="1074"/>
      <c r="O342" s="1074"/>
      <c r="P342" s="1075"/>
      <c r="Q342" s="352" t="s">
        <v>657</v>
      </c>
      <c r="R342" s="1074" t="str">
        <f>+B342</f>
        <v>BATH DEPOT SUDBURY</v>
      </c>
      <c r="S342" s="1074"/>
      <c r="T342" s="1074"/>
      <c r="U342" s="1074"/>
      <c r="V342" s="1074"/>
      <c r="W342" s="1074"/>
      <c r="X342" s="1075"/>
    </row>
    <row r="343" spans="1:24" ht="21.6" customHeight="1" x14ac:dyDescent="0.35">
      <c r="A343" s="341"/>
      <c r="B343" s="342"/>
      <c r="C343" s="344" t="str">
        <f>IF('Main Sheet'!L340&gt;0,'Main Sheet'!#REF!,"")</f>
        <v/>
      </c>
      <c r="D343" s="1077" t="str">
        <f>IF('Main Sheet'!E53&gt;0,VLOOKUP('Main Sheet'!E53,'VANITY INFO'!A1:C2044,2,FALSE),"")</f>
        <v>STORAGE 24"X32"- 2 DOOR</v>
      </c>
      <c r="E343" s="1078"/>
      <c r="F343" s="1078"/>
      <c r="G343" s="1078"/>
      <c r="H343" s="1079"/>
      <c r="I343" s="341"/>
      <c r="J343" s="342"/>
      <c r="K343" s="344"/>
      <c r="L343" s="1332"/>
      <c r="M343" s="1332"/>
      <c r="N343" s="1332"/>
      <c r="O343" s="1332"/>
      <c r="P343" s="1332"/>
      <c r="Q343" s="341"/>
      <c r="R343" s="342"/>
      <c r="S343" s="344" t="str">
        <f>IF('Main Sheet'!AL339&gt;0,'Main Sheet'!#REF!,"")</f>
        <v/>
      </c>
      <c r="T343" s="1077" t="str">
        <f>+D343</f>
        <v>STORAGE 24"X32"- 2 DOOR</v>
      </c>
      <c r="U343" s="1078"/>
      <c r="V343" s="1078"/>
      <c r="W343" s="1078"/>
      <c r="X343" s="1079"/>
    </row>
    <row r="344" spans="1:24" ht="21.6" customHeight="1" x14ac:dyDescent="0.25">
      <c r="A344" s="27"/>
      <c r="B344" s="361"/>
      <c r="C344" s="1"/>
      <c r="D344" s="1"/>
      <c r="E344" s="1"/>
      <c r="F344" s="343"/>
      <c r="G344" s="47"/>
      <c r="H344" s="175"/>
      <c r="I344" s="419" t="s">
        <v>905</v>
      </c>
      <c r="J344" s="411"/>
      <c r="K344" s="1338" t="str">
        <f>IF('Main Sheet'!J53&gt;0,VLOOKUP('Main Sheet'!J55,'VANITY INFO'!$R$1:$S$4,2,0),"")</f>
        <v/>
      </c>
      <c r="L344" s="1338"/>
      <c r="M344" s="1338"/>
      <c r="N344" s="343" t="str">
        <f>IF('Main Sheet'!J53&gt;0,'Main Sheet'!J53,"")</f>
        <v/>
      </c>
      <c r="O344" s="416"/>
      <c r="P344" s="416"/>
      <c r="Q344" s="27"/>
      <c r="R344" s="1316" t="str">
        <f>IF(U338=1,"MAPLE OUT HARDROCK IN SIDE ",U339)</f>
        <v>HARDROCK 1 SIDE PAINT</v>
      </c>
      <c r="S344" s="1316"/>
      <c r="T344" s="1316"/>
      <c r="U344" s="1316"/>
      <c r="V344" s="1316"/>
      <c r="W344" s="1316"/>
      <c r="X344" s="1316"/>
    </row>
    <row r="345" spans="1:24" s="22" customFormat="1" ht="21.6" customHeight="1" x14ac:dyDescent="0.35">
      <c r="A345" s="363"/>
      <c r="B345" s="364" t="str">
        <f>IF('Main Sheet'!M55&gt;0,'Main Sheet'!M55,"")</f>
        <v/>
      </c>
      <c r="C345" s="1083" t="str">
        <f>IF('Main Sheet'!M53&gt;0,'Main Sheet'!M53,"")</f>
        <v/>
      </c>
      <c r="D345" s="1084"/>
      <c r="E345" s="1085" t="str">
        <f>IF('Main Sheet'!M55&gt;0,'Main Sheet'!M3,"")</f>
        <v/>
      </c>
      <c r="F345" s="1086"/>
      <c r="G345" s="363"/>
      <c r="H345" s="365"/>
      <c r="I345" s="363"/>
      <c r="J345" s="389"/>
      <c r="K345" s="1083"/>
      <c r="L345" s="1084"/>
      <c r="M345" s="1085"/>
      <c r="N345" s="1086"/>
      <c r="O345" s="415"/>
      <c r="P345" s="416"/>
      <c r="Q345" s="478" t="s">
        <v>962</v>
      </c>
      <c r="R345" s="1321" t="str">
        <f>IF('Main Sheet'!A343&gt;0,'Main Sheet'!K343,"")</f>
        <v/>
      </c>
      <c r="S345" s="1322"/>
      <c r="T345" s="1322"/>
      <c r="U345" s="532"/>
      <c r="V345" s="480"/>
      <c r="W345" s="479"/>
      <c r="X345" s="481"/>
    </row>
    <row r="346" spans="1:24" ht="270.60000000000002" customHeight="1" x14ac:dyDescent="0.25">
      <c r="A346" s="340"/>
      <c r="B346" s="1323" t="str">
        <f>IF('Main Sheet'!E53&gt;0,VLOOKUP('Main Sheet'!E53,'VANITY INFO'!C1:D2044,2,FALSE),"")</f>
        <v xml:space="preserve">[2] -11 7/8 X 31 7/8 -- DOOR </v>
      </c>
      <c r="C346" s="1324"/>
      <c r="D346" s="1324"/>
      <c r="E346" s="1324"/>
      <c r="F346" s="1325"/>
      <c r="G346" s="345"/>
      <c r="H346" s="175"/>
      <c r="I346" s="1333"/>
      <c r="J346" s="1334"/>
      <c r="K346" s="1334"/>
      <c r="L346" s="1334"/>
      <c r="M346" s="1334"/>
      <c r="N346" s="1334"/>
      <c r="O346" s="1334"/>
      <c r="P346" s="1335"/>
      <c r="Q346" s="1319" t="str">
        <f>IF('Main Sheet'!F53&gt;0,VLOOKUP('Main Sheet'!F53,'VANITY INFO'!$C$1:$AC$2381,2,FALSE),"")</f>
        <v xml:space="preserve">                                                                                                                   GABLE : [2] 32 X 6 CR T3-32,6,6                                                            TOP &amp; BOTTOM: [2] 22 3/4  X 6--CR T1-22 3/4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       ----------------------------------                                                                                                                                                     SHELF : [2] 22 9/16 x 5  T1 22 9/16                                                       BACKING: [1] 23 1/4 X 31 1/4                                                  RAWOOD: [2] 22 3/4 X 4 </v>
      </c>
      <c r="R346" s="1320"/>
      <c r="S346" s="1320"/>
      <c r="T346" s="1320"/>
      <c r="U346" s="1320"/>
      <c r="V346" s="1320"/>
      <c r="W346" s="1317" t="str">
        <f>IF(U338=1,"  HARDROCK ",U340)</f>
        <v>HARDROCK</v>
      </c>
      <c r="X346" s="1318"/>
    </row>
    <row r="347" spans="1:24" ht="23.25" x14ac:dyDescent="0.35">
      <c r="A347" s="346" t="str">
        <f>IF('Main Sheet'!J53&gt;0,'Main Sheet'!J3,"")</f>
        <v/>
      </c>
      <c r="B347" s="342"/>
      <c r="C347" s="369" t="str">
        <f>IF('Main Sheet'!J53&gt;0,'Main Sheet'!J53,"")</f>
        <v/>
      </c>
      <c r="D347" s="369" t="str">
        <f>IF('Main Sheet'!J55&gt;0,'Main Sheet'!J55,"")</f>
        <v/>
      </c>
      <c r="E347" s="342"/>
      <c r="F347" s="342"/>
      <c r="G347" s="277"/>
      <c r="H347" s="343"/>
      <c r="I347" s="385"/>
      <c r="J347" s="413"/>
      <c r="L347" t="str">
        <f>IF('Main Sheet'!M344&gt;0,VLOOKUP('Main Sheet'!M344,'VANITY INFO'!AB372:AC1358,2,FALSE),"")</f>
        <v/>
      </c>
      <c r="M347" s="413"/>
      <c r="N347" s="413"/>
      <c r="O347" s="277"/>
      <c r="P347" s="277"/>
      <c r="Q347" s="385"/>
      <c r="R347" s="473"/>
      <c r="S347" s="342"/>
      <c r="T347" s="390" t="str">
        <f>IF('Main Sheet'!AE343&gt;0,VLOOKUP('Main Sheet'!AE343,'VANITY INFO'!AT370:AU1357,2,FALSE),"")</f>
        <v/>
      </c>
      <c r="U347" s="533"/>
      <c r="V347" s="343"/>
      <c r="W347" s="277"/>
      <c r="X347" s="343"/>
    </row>
    <row r="348" spans="1:24" ht="23.25" x14ac:dyDescent="0.35">
      <c r="A348" s="336"/>
      <c r="B348" s="337"/>
      <c r="C348" s="337"/>
      <c r="D348" s="337"/>
      <c r="E348" s="337"/>
      <c r="F348" s="337"/>
      <c r="G348" s="337"/>
      <c r="H348" s="338"/>
      <c r="I348" s="423"/>
      <c r="J348" s="412"/>
      <c r="K348" s="425"/>
      <c r="L348" s="424" t="str">
        <f>IF('Main Sheet'!R346&gt;0,'Main Sheet'!R346,"")</f>
        <v/>
      </c>
      <c r="M348" s="412"/>
      <c r="N348" s="412"/>
      <c r="O348" s="412"/>
      <c r="P348" s="338"/>
      <c r="Q348" s="423"/>
      <c r="R348" s="412"/>
      <c r="S348" s="424"/>
      <c r="T348" s="424"/>
      <c r="U348" s="534"/>
      <c r="V348" s="412"/>
      <c r="W348" s="412"/>
      <c r="X348" s="338"/>
    </row>
    <row r="349" spans="1:24" x14ac:dyDescent="0.25">
      <c r="A349" s="27"/>
      <c r="B349" s="1"/>
      <c r="G349" s="360"/>
      <c r="H349" s="175"/>
      <c r="I349" s="27"/>
      <c r="J349" s="1"/>
      <c r="K349" s="1"/>
      <c r="L349" s="1"/>
      <c r="M349" s="1"/>
      <c r="N349" s="1"/>
      <c r="O349" s="410"/>
      <c r="P349" s="175"/>
      <c r="Q349" s="27"/>
      <c r="R349" s="1"/>
      <c r="W349" s="360"/>
      <c r="X349" s="175"/>
    </row>
    <row r="350" spans="1:24" x14ac:dyDescent="0.25">
      <c r="A350" s="27"/>
      <c r="B350" s="1"/>
      <c r="H350" s="175"/>
      <c r="I350" s="27"/>
      <c r="J350" s="1"/>
      <c r="K350" s="1"/>
      <c r="L350" s="1"/>
      <c r="M350" s="1"/>
      <c r="N350" s="1"/>
      <c r="O350" s="1"/>
      <c r="P350" s="175"/>
      <c r="Q350" s="27"/>
      <c r="R350" s="1"/>
      <c r="X350" s="175"/>
    </row>
    <row r="351" spans="1:24" ht="15.75" x14ac:dyDescent="0.25">
      <c r="A351" s="27"/>
      <c r="B351" s="1"/>
      <c r="D351" s="358" t="s">
        <v>756</v>
      </c>
      <c r="E351" s="359" t="s">
        <v>546</v>
      </c>
      <c r="F351" s="1076">
        <f>'Main Sheet'!C1</f>
        <v>44452</v>
      </c>
      <c r="G351" s="1076"/>
      <c r="H351" s="175"/>
      <c r="I351" s="27"/>
      <c r="J351" s="1"/>
      <c r="K351" s="1"/>
      <c r="L351" s="426" t="s">
        <v>756</v>
      </c>
      <c r="M351" s="420" t="s">
        <v>546</v>
      </c>
      <c r="N351" s="1331">
        <f>+F351</f>
        <v>44452</v>
      </c>
      <c r="O351" s="1331"/>
      <c r="P351" s="175"/>
      <c r="Q351" s="27"/>
      <c r="R351" s="1"/>
      <c r="T351" s="358" t="s">
        <v>756</v>
      </c>
      <c r="U351" s="535" t="s">
        <v>546</v>
      </c>
      <c r="V351" s="1076">
        <f>+F351</f>
        <v>44452</v>
      </c>
      <c r="W351" s="1076"/>
      <c r="X351" s="175"/>
    </row>
    <row r="352" spans="1:24" ht="15.75" x14ac:dyDescent="0.25">
      <c r="A352" s="27"/>
      <c r="B352" s="1"/>
      <c r="D352" s="358"/>
      <c r="E352" s="359" t="s">
        <v>757</v>
      </c>
      <c r="F352" s="1073" t="str">
        <f>IF(H1="","",TEXT(WORKDAY('Main Sheet'!C1, 2),"MMM-DD-YYY"))</f>
        <v>Sep-15-2021</v>
      </c>
      <c r="G352" s="1073"/>
      <c r="H352" s="175"/>
      <c r="I352" s="27"/>
      <c r="J352" s="1"/>
      <c r="K352" s="1"/>
      <c r="L352" s="426"/>
      <c r="M352" s="420" t="s">
        <v>757</v>
      </c>
      <c r="N352" s="1329" t="str">
        <f>+F352</f>
        <v>Sep-15-2021</v>
      </c>
      <c r="O352" s="1329"/>
      <c r="P352" s="175"/>
      <c r="Q352" s="27"/>
      <c r="R352" s="1"/>
      <c r="T352" s="358"/>
      <c r="U352" s="535" t="s">
        <v>757</v>
      </c>
      <c r="V352" s="1073" t="str">
        <f>+F352</f>
        <v>Sep-15-2021</v>
      </c>
      <c r="W352" s="1073"/>
      <c r="X352" s="175"/>
    </row>
    <row r="353" spans="1:24" ht="15.75" x14ac:dyDescent="0.25">
      <c r="A353" s="27"/>
      <c r="B353" s="1"/>
      <c r="D353" s="358"/>
      <c r="E353" s="359"/>
      <c r="F353" s="359"/>
      <c r="G353" s="359"/>
      <c r="H353" s="175"/>
      <c r="I353" s="27"/>
      <c r="J353" s="1"/>
      <c r="K353" s="1"/>
      <c r="L353" s="426"/>
      <c r="M353" s="420"/>
      <c r="N353" s="420"/>
      <c r="O353" s="420"/>
      <c r="P353" s="175"/>
      <c r="Q353" s="27"/>
      <c r="R353" s="1"/>
      <c r="T353" s="358"/>
      <c r="U353" s="535"/>
      <c r="V353" s="359"/>
      <c r="W353" s="359"/>
      <c r="X353" s="175"/>
    </row>
    <row r="354" spans="1:24" ht="15.75" x14ac:dyDescent="0.25">
      <c r="A354" s="27"/>
      <c r="B354" s="1"/>
      <c r="D354" s="358" t="s">
        <v>758</v>
      </c>
      <c r="E354" s="359" t="s">
        <v>546</v>
      </c>
      <c r="F354" s="1073" t="str">
        <f>IF(H1="","",TEXT(WORKDAY('Main Sheet'!C1, 3),"MMM-DD-YYY"))</f>
        <v>Sep-16-2021</v>
      </c>
      <c r="G354" s="1073"/>
      <c r="H354" s="175"/>
      <c r="I354" s="27"/>
      <c r="J354" s="1"/>
      <c r="K354" s="1"/>
      <c r="L354" s="426" t="s">
        <v>758</v>
      </c>
      <c r="M354" s="420" t="s">
        <v>546</v>
      </c>
      <c r="N354" s="1329" t="str">
        <f>+F354</f>
        <v>Sep-16-2021</v>
      </c>
      <c r="O354" s="1329"/>
      <c r="P354" s="175"/>
      <c r="Q354" s="27"/>
      <c r="R354" s="1"/>
      <c r="T354" s="358" t="s">
        <v>758</v>
      </c>
      <c r="U354" s="535" t="s">
        <v>546</v>
      </c>
      <c r="V354" s="1073" t="str">
        <f>+F354</f>
        <v>Sep-16-2021</v>
      </c>
      <c r="W354" s="1073"/>
      <c r="X354" s="175"/>
    </row>
    <row r="355" spans="1:24" ht="15.75" x14ac:dyDescent="0.25">
      <c r="A355" s="27"/>
      <c r="B355" s="1"/>
      <c r="D355" s="358"/>
      <c r="E355" s="359" t="s">
        <v>757</v>
      </c>
      <c r="F355" s="1073" t="str">
        <f>IF(H1="","",TEXT(WORKDAY('Main Sheet'!C1, 4),"MMM-DD-YYY"))</f>
        <v>Sep-17-2021</v>
      </c>
      <c r="G355" s="1073"/>
      <c r="H355" s="175"/>
      <c r="I355" s="27"/>
      <c r="J355" s="1"/>
      <c r="K355" s="1"/>
      <c r="L355" s="426"/>
      <c r="M355" s="420" t="s">
        <v>757</v>
      </c>
      <c r="N355" s="1329" t="str">
        <f>+F355</f>
        <v>Sep-17-2021</v>
      </c>
      <c r="O355" s="1329"/>
      <c r="P355" s="175"/>
      <c r="Q355" s="27"/>
      <c r="R355" s="1"/>
      <c r="T355" s="358"/>
      <c r="U355" s="535" t="s">
        <v>757</v>
      </c>
      <c r="V355" s="1073" t="str">
        <f>+F355</f>
        <v>Sep-17-2021</v>
      </c>
      <c r="W355" s="1073"/>
      <c r="X355" s="175"/>
    </row>
    <row r="356" spans="1:24" ht="15.75" x14ac:dyDescent="0.25">
      <c r="A356" s="27"/>
      <c r="B356" s="1"/>
      <c r="D356" s="358"/>
      <c r="E356" s="359"/>
      <c r="F356" s="359"/>
      <c r="G356" s="359"/>
      <c r="H356" s="175"/>
      <c r="I356" s="27"/>
      <c r="J356" s="1"/>
      <c r="K356" s="1"/>
      <c r="L356" s="426"/>
      <c r="M356" s="420"/>
      <c r="N356" s="420"/>
      <c r="O356" s="420"/>
      <c r="P356" s="175"/>
      <c r="Q356" s="27"/>
      <c r="R356" s="1"/>
      <c r="T356" s="358"/>
      <c r="U356" s="535"/>
      <c r="V356" s="359"/>
      <c r="W356" s="359"/>
      <c r="X356" s="175"/>
    </row>
    <row r="357" spans="1:24" ht="15.75" x14ac:dyDescent="0.25">
      <c r="A357" s="27"/>
      <c r="B357" s="1"/>
      <c r="D357" s="358" t="s">
        <v>759</v>
      </c>
      <c r="E357" s="359" t="s">
        <v>546</v>
      </c>
      <c r="F357" s="1073" t="str">
        <f>IF(H1="","",TEXT(WORKDAY('Main Sheet'!C1, 5),"MMM-DD-YYY"))</f>
        <v>Sep-20-2021</v>
      </c>
      <c r="G357" s="1073"/>
      <c r="H357" s="175"/>
      <c r="I357" s="27"/>
      <c r="J357" s="1"/>
      <c r="K357" s="1"/>
      <c r="L357" s="426" t="s">
        <v>759</v>
      </c>
      <c r="M357" s="420" t="s">
        <v>546</v>
      </c>
      <c r="N357" s="1329" t="str">
        <f>+F357</f>
        <v>Sep-20-2021</v>
      </c>
      <c r="O357" s="1329"/>
      <c r="P357" s="175"/>
      <c r="Q357" s="27"/>
      <c r="R357" s="1"/>
      <c r="T357" s="358" t="s">
        <v>759</v>
      </c>
      <c r="U357" s="535" t="s">
        <v>546</v>
      </c>
      <c r="V357" s="1073" t="str">
        <f>+F357</f>
        <v>Sep-20-2021</v>
      </c>
      <c r="W357" s="1073"/>
      <c r="X357" s="175"/>
    </row>
    <row r="358" spans="1:24" ht="15.75" x14ac:dyDescent="0.25">
      <c r="A358" s="27"/>
      <c r="B358" s="1"/>
      <c r="D358" s="358"/>
      <c r="E358" s="359" t="s">
        <v>757</v>
      </c>
      <c r="F358" s="1073" t="str">
        <f>IF(H1="","",TEXT(WORKDAY('Main Sheet'!C1, 6),"MMM-DD-YYY"))</f>
        <v>Sep-21-2021</v>
      </c>
      <c r="G358" s="1073"/>
      <c r="H358" s="175"/>
      <c r="I358" s="27"/>
      <c r="J358" s="1"/>
      <c r="K358" s="1"/>
      <c r="L358" s="426"/>
      <c r="M358" s="420" t="s">
        <v>757</v>
      </c>
      <c r="N358" s="1329" t="str">
        <f>+F358</f>
        <v>Sep-21-2021</v>
      </c>
      <c r="O358" s="1329"/>
      <c r="P358" s="175"/>
      <c r="Q358" s="27"/>
      <c r="R358" s="1"/>
      <c r="T358" s="358"/>
      <c r="U358" s="535" t="s">
        <v>757</v>
      </c>
      <c r="V358" s="1073" t="str">
        <f>+F358</f>
        <v>Sep-21-2021</v>
      </c>
      <c r="W358" s="1073"/>
      <c r="X358" s="175"/>
    </row>
    <row r="359" spans="1:24" x14ac:dyDescent="0.25">
      <c r="A359" s="27"/>
      <c r="B359" s="1"/>
      <c r="C359" s="1"/>
      <c r="D359" s="1"/>
      <c r="E359" s="1"/>
      <c r="F359" s="1"/>
      <c r="G359" s="1"/>
      <c r="H359" s="175"/>
      <c r="I359" s="203"/>
      <c r="J359" s="413"/>
      <c r="K359" s="413"/>
      <c r="L359" s="413"/>
      <c r="M359" s="413"/>
      <c r="N359" s="413"/>
      <c r="O359" s="413"/>
      <c r="P359" s="53"/>
      <c r="Q359" s="27"/>
      <c r="R359" s="1"/>
      <c r="S359" s="1"/>
      <c r="T359" s="1"/>
      <c r="U359" s="129"/>
      <c r="V359" s="1"/>
      <c r="W359" s="1"/>
      <c r="X359" s="175"/>
    </row>
    <row r="360" spans="1:24" x14ac:dyDescent="0.25">
      <c r="A360" s="203"/>
      <c r="B360" s="339"/>
      <c r="C360" s="339"/>
      <c r="D360" s="339"/>
      <c r="E360" s="339"/>
      <c r="F360" s="339"/>
      <c r="G360" s="339"/>
      <c r="H360" s="53"/>
      <c r="Q360" s="203"/>
      <c r="R360" s="413"/>
      <c r="S360" s="413"/>
      <c r="T360" s="413"/>
      <c r="U360" s="536"/>
      <c r="V360" s="413"/>
      <c r="W360" s="413"/>
      <c r="X360" s="53"/>
    </row>
    <row r="363" spans="1:24" ht="21.6" customHeight="1" x14ac:dyDescent="0.35">
      <c r="A363" s="348" t="s">
        <v>653</v>
      </c>
      <c r="B363" s="362">
        <f>IF('Main Sheet'!A56&gt;0,'Main Sheet'!C56,"")</f>
        <v>5682</v>
      </c>
      <c r="C363" s="350"/>
      <c r="D363" s="350"/>
      <c r="E363" s="350"/>
      <c r="F363" s="394" t="s">
        <v>548</v>
      </c>
      <c r="G363" s="393" t="str">
        <f>'Main Sheet'!H1</f>
        <v>37-M</v>
      </c>
      <c r="H363" s="351"/>
      <c r="I363" s="348" t="s">
        <v>653</v>
      </c>
      <c r="J363" s="414">
        <f>+B363</f>
        <v>5682</v>
      </c>
      <c r="K363" s="350"/>
      <c r="L363" s="350"/>
      <c r="M363" s="350"/>
      <c r="N363" s="421" t="s">
        <v>548</v>
      </c>
      <c r="O363" s="414" t="str">
        <f>+G363</f>
        <v>37-M</v>
      </c>
      <c r="P363" s="366">
        <v>2</v>
      </c>
      <c r="Q363" s="348" t="s">
        <v>653</v>
      </c>
      <c r="R363" s="484">
        <f>IF('Main Sheet'!A56&gt;0,'Main Sheet'!C56,"")</f>
        <v>5682</v>
      </c>
      <c r="S363" s="350"/>
      <c r="T363" s="350"/>
      <c r="U363" s="537">
        <f>IF(R364="MAPLE",1,3)</f>
        <v>3</v>
      </c>
      <c r="V363" s="394" t="s">
        <v>548</v>
      </c>
      <c r="W363" s="393" t="str">
        <f>+G363</f>
        <v>37-M</v>
      </c>
      <c r="X363" s="366">
        <v>2</v>
      </c>
    </row>
    <row r="364" spans="1:24" ht="21.6" customHeight="1" x14ac:dyDescent="0.3">
      <c r="A364" s="352" t="s">
        <v>654</v>
      </c>
      <c r="B364" s="362" t="str">
        <f>IF('Main Sheet'!A56&gt;0,'Main Sheet'!H56,"")</f>
        <v>MDF</v>
      </c>
      <c r="C364" s="350"/>
      <c r="D364" s="350"/>
      <c r="E364" s="350"/>
      <c r="F364" s="350"/>
      <c r="G364" s="350"/>
      <c r="H364" s="351"/>
      <c r="I364" s="352" t="s">
        <v>654</v>
      </c>
      <c r="J364" s="422" t="str">
        <f>+B364</f>
        <v>MDF</v>
      </c>
      <c r="K364" s="350"/>
      <c r="L364" s="350"/>
      <c r="M364" s="350"/>
      <c r="N364" s="350"/>
      <c r="O364" s="350"/>
      <c r="P364" s="351"/>
      <c r="Q364" s="352" t="s">
        <v>654</v>
      </c>
      <c r="R364" s="484" t="str">
        <f>+B364</f>
        <v>MDF</v>
      </c>
      <c r="S364" s="350"/>
      <c r="T364" s="350"/>
      <c r="U364" s="537" t="s">
        <v>1191</v>
      </c>
      <c r="V364" s="350"/>
      <c r="W364" s="350"/>
      <c r="X364" s="351"/>
    </row>
    <row r="365" spans="1:24" ht="21.6" customHeight="1" x14ac:dyDescent="0.3">
      <c r="A365" s="353" t="s">
        <v>655</v>
      </c>
      <c r="B365" s="354" t="str">
        <f>IF('Main Sheet'!A56&gt;0,'Main Sheet'!G56,"")</f>
        <v>SIERRA RAISED</v>
      </c>
      <c r="C365" s="355"/>
      <c r="D365" s="355"/>
      <c r="E365" s="355"/>
      <c r="F365" s="355" t="str">
        <f>'Main Sheet'!F56</f>
        <v>36X21X32 2DR2DWRS+1DUMMY</v>
      </c>
      <c r="G365" s="355"/>
      <c r="H365" s="356"/>
      <c r="I365" s="353" t="s">
        <v>871</v>
      </c>
      <c r="J365" s="422" t="str">
        <f>+B365</f>
        <v>SIERRA RAISED</v>
      </c>
      <c r="K365" s="350"/>
      <c r="L365" s="350"/>
      <c r="M365" s="350"/>
      <c r="N365" s="350"/>
      <c r="O365" s="350"/>
      <c r="P365" s="351"/>
      <c r="Q365" s="353" t="s">
        <v>655</v>
      </c>
      <c r="R365" s="354" t="str">
        <f>+B365</f>
        <v>SIERRA RAISED</v>
      </c>
      <c r="S365" s="355"/>
      <c r="T365" s="355"/>
      <c r="U365" s="703" t="s">
        <v>1193</v>
      </c>
      <c r="V365" s="355"/>
      <c r="W365" s="355"/>
      <c r="X365" s="356"/>
    </row>
    <row r="366" spans="1:24" ht="21.6" customHeight="1" x14ac:dyDescent="0.3">
      <c r="A366" s="352" t="s">
        <v>656</v>
      </c>
      <c r="B366" s="362" t="str">
        <f>IF('Main Sheet'!A56&gt;0,'Main Sheet'!I56,"")</f>
        <v>AHM 10 MATTE</v>
      </c>
      <c r="C366" s="350"/>
      <c r="D366" s="350"/>
      <c r="E366" s="350"/>
      <c r="F366" s="350"/>
      <c r="G366" s="350"/>
      <c r="H366" s="351"/>
      <c r="I366" s="352" t="s">
        <v>656</v>
      </c>
      <c r="J366" s="422" t="str">
        <f>+B366</f>
        <v>AHM 10 MATTE</v>
      </c>
      <c r="K366" s="350"/>
      <c r="L366" s="350"/>
      <c r="M366" s="350"/>
      <c r="N366" s="350"/>
      <c r="O366" s="342"/>
      <c r="P366" s="351"/>
      <c r="Q366" s="352" t="s">
        <v>656</v>
      </c>
      <c r="R366" s="484" t="str">
        <f>+B366</f>
        <v>AHM 10 MATTE</v>
      </c>
      <c r="S366" s="350"/>
      <c r="T366" s="350"/>
      <c r="U366" s="531"/>
      <c r="V366" s="350">
        <f>+F366</f>
        <v>0</v>
      </c>
      <c r="W366" s="350"/>
      <c r="X366" s="351"/>
    </row>
    <row r="367" spans="1:24" ht="21.6" customHeight="1" x14ac:dyDescent="0.3">
      <c r="A367" s="352" t="s">
        <v>657</v>
      </c>
      <c r="B367" s="1074" t="str">
        <f>IF('Main Sheet'!A56&gt;0,'Main Sheet'!A56,"")</f>
        <v xml:space="preserve">BERARDI BROS PLUMBING </v>
      </c>
      <c r="C367" s="1074"/>
      <c r="D367" s="1074"/>
      <c r="E367" s="1074"/>
      <c r="F367" s="1074"/>
      <c r="G367" s="1074"/>
      <c r="H367" s="1075"/>
      <c r="I367" s="352" t="s">
        <v>657</v>
      </c>
      <c r="J367" s="1330" t="str">
        <f>+B367</f>
        <v xml:space="preserve">BERARDI BROS PLUMBING </v>
      </c>
      <c r="K367" s="1074"/>
      <c r="L367" s="1074"/>
      <c r="M367" s="1074"/>
      <c r="N367" s="1074"/>
      <c r="O367" s="1074"/>
      <c r="P367" s="1075"/>
      <c r="Q367" s="352" t="s">
        <v>657</v>
      </c>
      <c r="R367" s="1074" t="str">
        <f>+B367</f>
        <v xml:space="preserve">BERARDI BROS PLUMBING </v>
      </c>
      <c r="S367" s="1074"/>
      <c r="T367" s="1074"/>
      <c r="U367" s="1074"/>
      <c r="V367" s="1074"/>
      <c r="W367" s="1074"/>
      <c r="X367" s="1075"/>
    </row>
    <row r="368" spans="1:24" ht="21.6" customHeight="1" x14ac:dyDescent="0.35">
      <c r="A368" s="341"/>
      <c r="B368" s="342"/>
      <c r="C368" s="344" t="str">
        <f>IF('Main Sheet'!L365&gt;0,'Main Sheet'!#REF!,"")</f>
        <v/>
      </c>
      <c r="D368" s="1077" t="str">
        <f>IF('Main Sheet'!E56&gt;0,VLOOKUP('Main Sheet'!E56,'VANITY INFO'!A1:C2044,2,FALSE),"")</f>
        <v>OPAL-2 DR 2 DW RS                         1 DUMMY DW</v>
      </c>
      <c r="E368" s="1078"/>
      <c r="F368" s="1078"/>
      <c r="G368" s="1078"/>
      <c r="H368" s="1079"/>
      <c r="I368" s="341"/>
      <c r="J368" s="342"/>
      <c r="K368" s="344"/>
      <c r="L368" s="1332"/>
      <c r="M368" s="1332"/>
      <c r="N368" s="1332"/>
      <c r="O368" s="1332"/>
      <c r="P368" s="1332"/>
      <c r="Q368" s="341"/>
      <c r="R368" s="342"/>
      <c r="S368" s="344" t="str">
        <f>IF('Main Sheet'!AL364&gt;0,'Main Sheet'!#REF!,"")</f>
        <v/>
      </c>
      <c r="T368" s="1077" t="str">
        <f>+D368</f>
        <v>OPAL-2 DR 2 DW RS                         1 DUMMY DW</v>
      </c>
      <c r="U368" s="1078"/>
      <c r="V368" s="1078"/>
      <c r="W368" s="1078"/>
      <c r="X368" s="1079"/>
    </row>
    <row r="369" spans="1:24" ht="21.6" customHeight="1" x14ac:dyDescent="0.25">
      <c r="A369" s="27"/>
      <c r="B369" s="361"/>
      <c r="C369" s="1"/>
      <c r="D369" s="1"/>
      <c r="E369" s="1"/>
      <c r="F369" s="343"/>
      <c r="G369" s="47"/>
      <c r="H369" s="175"/>
      <c r="I369" s="419" t="s">
        <v>905</v>
      </c>
      <c r="J369" s="411"/>
      <c r="K369" s="1338" t="str">
        <f>IF('Main Sheet'!J56&gt;0,VLOOKUP('Main Sheet'!J58,'VANITY INFO'!$R$1:$S$4,2,0),"")</f>
        <v/>
      </c>
      <c r="L369" s="1338"/>
      <c r="M369" s="1338"/>
      <c r="N369" s="343" t="str">
        <f>IF('Main Sheet'!J56&gt;0,'Main Sheet'!J56,"")</f>
        <v/>
      </c>
      <c r="O369" s="416"/>
      <c r="P369" s="416"/>
      <c r="Q369" s="27"/>
      <c r="R369" s="1316" t="str">
        <f>IF(U363=1,"MAPLE OUT HARDROCK IN SIDE ",U364)</f>
        <v>HARDROCK 1 SIDE PAINT</v>
      </c>
      <c r="S369" s="1316"/>
      <c r="T369" s="1316"/>
      <c r="U369" s="1316"/>
      <c r="V369" s="1316"/>
      <c r="W369" s="1316"/>
      <c r="X369" s="1316"/>
    </row>
    <row r="370" spans="1:24" s="22" customFormat="1" ht="21.6" customHeight="1" x14ac:dyDescent="0.35">
      <c r="A370" s="363"/>
      <c r="B370" s="364" t="str">
        <f>IF('Main Sheet'!M56&gt;0,'Main Sheet'!M58,"")</f>
        <v/>
      </c>
      <c r="C370" s="1083" t="str">
        <f>IF('Main Sheet'!M56&gt;0,'Main Sheet'!M56,"")</f>
        <v/>
      </c>
      <c r="D370" s="1084"/>
      <c r="E370" s="1085" t="str">
        <f>IF('Main Sheet'!M56&gt;0,'Main Sheet'!M3,"")</f>
        <v/>
      </c>
      <c r="F370" s="1086"/>
      <c r="G370" s="363"/>
      <c r="H370" s="365"/>
      <c r="I370" s="363"/>
      <c r="J370" s="389"/>
      <c r="K370" s="1083"/>
      <c r="L370" s="1084"/>
      <c r="M370" s="1085"/>
      <c r="N370" s="1086"/>
      <c r="O370" s="415"/>
      <c r="P370" s="416"/>
      <c r="Q370" s="478" t="s">
        <v>962</v>
      </c>
      <c r="R370" s="1321" t="str">
        <f>IF('Main Sheet'!A368&gt;0,'Main Sheet'!K368,"")</f>
        <v/>
      </c>
      <c r="S370" s="1322"/>
      <c r="T370" s="1322"/>
      <c r="U370" s="532"/>
      <c r="V370" s="480"/>
      <c r="W370" s="479"/>
      <c r="X370" s="481"/>
    </row>
    <row r="371" spans="1:24" ht="270.60000000000002" customHeight="1" x14ac:dyDescent="0.25">
      <c r="A371" s="340"/>
      <c r="B371" s="1323" t="str">
        <f>IF('Main Sheet'!E56&gt;0,VLOOKUP('Main Sheet'!E56,'VANITY INFO'!C1:D2044,2,FALSE),"")</f>
        <v xml:space="preserve">[2]-- 11 7/8 X 19 1/2 -- DOOR                        [2] --11 7/8 X 9 11/16 --DRAWER                                [1]--35 7/8 X 6 15/16-- DRAWER                 </v>
      </c>
      <c r="C371" s="1324"/>
      <c r="D371" s="1324"/>
      <c r="E371" s="1324"/>
      <c r="F371" s="1325"/>
      <c r="G371" s="345"/>
      <c r="H371" s="175"/>
      <c r="I371" s="1333"/>
      <c r="J371" s="1334"/>
      <c r="K371" s="1334"/>
      <c r="L371" s="1334"/>
      <c r="M371" s="1334"/>
      <c r="N371" s="1334"/>
      <c r="O371" s="1334"/>
      <c r="P371" s="1335"/>
      <c r="Q371" s="1319" t="e">
        <f>IF('Main Sheet'!F56&gt;0,VLOOKUP('Main Sheet'!F56,'VANITY INFO'!$C$1:$AC$2381,2,FALSE),"")</f>
        <v>#N/A</v>
      </c>
      <c r="R371" s="1320"/>
      <c r="S371" s="1320"/>
      <c r="T371" s="1320"/>
      <c r="U371" s="1320"/>
      <c r="V371" s="1320"/>
      <c r="W371" s="1317" t="str">
        <f>IF(U363=1,"  HARDROCK ",U365)</f>
        <v>HARDROCK</v>
      </c>
      <c r="X371" s="1318"/>
    </row>
    <row r="372" spans="1:24" ht="23.25" x14ac:dyDescent="0.35">
      <c r="A372" s="346" t="str">
        <f>IF('Main Sheet'!J56&gt;0,'Main Sheet'!J3,"")</f>
        <v/>
      </c>
      <c r="B372" s="342"/>
      <c r="C372" s="369" t="str">
        <f>IF('Main Sheet'!J56&gt;0,'Main Sheet'!J56,"")</f>
        <v/>
      </c>
      <c r="D372" s="369" t="str">
        <f>IF('Main Sheet'!J58&gt;0,'Main Sheet'!J58,"")</f>
        <v/>
      </c>
      <c r="E372" s="342"/>
      <c r="F372" s="342"/>
      <c r="G372" s="277"/>
      <c r="H372" s="343"/>
      <c r="I372" s="385"/>
      <c r="J372" s="413"/>
      <c r="L372" t="str">
        <f>IF('Main Sheet'!M369&gt;0,VLOOKUP('Main Sheet'!M369,'VANITY INFO'!AB397:AC1383,2,FALSE),"")</f>
        <v/>
      </c>
      <c r="M372" s="413"/>
      <c r="N372" s="413"/>
      <c r="O372" s="277"/>
      <c r="P372" s="277"/>
      <c r="Q372" s="385"/>
      <c r="R372" s="473"/>
      <c r="S372" s="342"/>
      <c r="T372" s="390" t="str">
        <f>IF('Main Sheet'!AE368&gt;0,VLOOKUP('Main Sheet'!AE368,'VANITY INFO'!AT395:AU1382,2,FALSE),"")</f>
        <v/>
      </c>
      <c r="U372" s="533"/>
      <c r="V372" s="343"/>
      <c r="W372" s="277"/>
      <c r="X372" s="343"/>
    </row>
    <row r="373" spans="1:24" ht="23.25" x14ac:dyDescent="0.35">
      <c r="A373" s="336"/>
      <c r="B373" s="337"/>
      <c r="C373" s="337"/>
      <c r="D373" s="337"/>
      <c r="E373" s="337"/>
      <c r="F373" s="337"/>
      <c r="G373" s="337"/>
      <c r="H373" s="338"/>
      <c r="I373" s="423"/>
      <c r="J373" s="412"/>
      <c r="K373" s="425"/>
      <c r="L373" s="424" t="str">
        <f>IF('Main Sheet'!R371&gt;0,'Main Sheet'!R371,"")</f>
        <v/>
      </c>
      <c r="M373" s="412"/>
      <c r="N373" s="412"/>
      <c r="O373" s="412"/>
      <c r="P373" s="338"/>
      <c r="Q373" s="423"/>
      <c r="R373" s="412"/>
      <c r="S373" s="424"/>
      <c r="T373" s="424"/>
      <c r="U373" s="534"/>
      <c r="V373" s="412"/>
      <c r="W373" s="412"/>
      <c r="X373" s="338"/>
    </row>
    <row r="374" spans="1:24" x14ac:dyDescent="0.25">
      <c r="A374" s="27"/>
      <c r="B374" s="1"/>
      <c r="G374" s="360"/>
      <c r="H374" s="175"/>
      <c r="I374" s="27"/>
      <c r="J374" s="1"/>
      <c r="O374" s="360"/>
      <c r="P374" s="175"/>
      <c r="Q374" s="27"/>
      <c r="R374" s="1"/>
      <c r="W374" s="360"/>
      <c r="X374" s="175"/>
    </row>
    <row r="375" spans="1:24" x14ac:dyDescent="0.25">
      <c r="A375" s="27"/>
      <c r="B375" s="1"/>
      <c r="H375" s="175"/>
      <c r="I375" s="27"/>
      <c r="J375" s="1"/>
      <c r="P375" s="175"/>
      <c r="Q375" s="27"/>
      <c r="R375" s="1"/>
      <c r="X375" s="175"/>
    </row>
    <row r="376" spans="1:24" ht="15.75" x14ac:dyDescent="0.25">
      <c r="A376" s="27"/>
      <c r="B376" s="1"/>
      <c r="D376" s="358" t="s">
        <v>756</v>
      </c>
      <c r="E376" s="359" t="s">
        <v>546</v>
      </c>
      <c r="F376" s="1076">
        <f>'Main Sheet'!C1</f>
        <v>44452</v>
      </c>
      <c r="G376" s="1076"/>
      <c r="H376" s="175"/>
      <c r="I376" s="27"/>
      <c r="J376" s="1"/>
      <c r="L376" s="358" t="s">
        <v>756</v>
      </c>
      <c r="M376" s="359" t="s">
        <v>546</v>
      </c>
      <c r="N376" s="1076">
        <f>+F376</f>
        <v>44452</v>
      </c>
      <c r="O376" s="1076"/>
      <c r="P376" s="175"/>
      <c r="Q376" s="27"/>
      <c r="R376" s="1"/>
      <c r="T376" s="358" t="s">
        <v>756</v>
      </c>
      <c r="U376" s="535" t="s">
        <v>546</v>
      </c>
      <c r="V376" s="1076">
        <f>+F376</f>
        <v>44452</v>
      </c>
      <c r="W376" s="1076"/>
      <c r="X376" s="175"/>
    </row>
    <row r="377" spans="1:24" ht="15.75" x14ac:dyDescent="0.25">
      <c r="A377" s="27"/>
      <c r="B377" s="1"/>
      <c r="D377" s="358"/>
      <c r="E377" s="359" t="s">
        <v>757</v>
      </c>
      <c r="F377" s="1073" t="str">
        <f>IF(H1="","",TEXT(WORKDAY('Main Sheet'!C1, 2),"MMM-DD-YYY"))</f>
        <v>Sep-15-2021</v>
      </c>
      <c r="G377" s="1073"/>
      <c r="H377" s="175"/>
      <c r="I377" s="27"/>
      <c r="J377" s="1"/>
      <c r="L377" s="358"/>
      <c r="M377" s="359" t="s">
        <v>757</v>
      </c>
      <c r="N377" s="1073" t="str">
        <f>+F377</f>
        <v>Sep-15-2021</v>
      </c>
      <c r="O377" s="1073"/>
      <c r="P377" s="175"/>
      <c r="Q377" s="27"/>
      <c r="R377" s="1"/>
      <c r="T377" s="358"/>
      <c r="U377" s="535" t="s">
        <v>757</v>
      </c>
      <c r="V377" s="1073" t="str">
        <f>+F377</f>
        <v>Sep-15-2021</v>
      </c>
      <c r="W377" s="1073"/>
      <c r="X377" s="175"/>
    </row>
    <row r="378" spans="1:24" ht="15.75" x14ac:dyDescent="0.25">
      <c r="A378" s="27"/>
      <c r="B378" s="1"/>
      <c r="D378" s="358"/>
      <c r="E378" s="359"/>
      <c r="F378" s="359"/>
      <c r="G378" s="359"/>
      <c r="H378" s="175"/>
      <c r="I378" s="27"/>
      <c r="J378" s="1"/>
      <c r="L378" s="358"/>
      <c r="M378" s="359"/>
      <c r="N378" s="359"/>
      <c r="O378" s="359"/>
      <c r="P378" s="175"/>
      <c r="Q378" s="27"/>
      <c r="R378" s="1"/>
      <c r="T378" s="358"/>
      <c r="U378" s="535"/>
      <c r="V378" s="359"/>
      <c r="W378" s="359"/>
      <c r="X378" s="175"/>
    </row>
    <row r="379" spans="1:24" ht="15.75" x14ac:dyDescent="0.25">
      <c r="A379" s="27"/>
      <c r="B379" s="1"/>
      <c r="D379" s="358" t="s">
        <v>758</v>
      </c>
      <c r="E379" s="359" t="s">
        <v>546</v>
      </c>
      <c r="F379" s="1073" t="str">
        <f>IF(H1="","",TEXT(WORKDAY('Main Sheet'!C1, 3),"MMM-DD-YYY"))</f>
        <v>Sep-16-2021</v>
      </c>
      <c r="G379" s="1073"/>
      <c r="H379" s="175"/>
      <c r="I379" s="27"/>
      <c r="J379" s="1"/>
      <c r="L379" s="358" t="s">
        <v>758</v>
      </c>
      <c r="M379" s="359" t="s">
        <v>546</v>
      </c>
      <c r="N379" s="1073" t="str">
        <f>+F379</f>
        <v>Sep-16-2021</v>
      </c>
      <c r="O379" s="1073"/>
      <c r="P379" s="175"/>
      <c r="Q379" s="27"/>
      <c r="R379" s="1"/>
      <c r="T379" s="358" t="s">
        <v>758</v>
      </c>
      <c r="U379" s="535" t="s">
        <v>546</v>
      </c>
      <c r="V379" s="1073" t="str">
        <f>+F379</f>
        <v>Sep-16-2021</v>
      </c>
      <c r="W379" s="1073"/>
      <c r="X379" s="175"/>
    </row>
    <row r="380" spans="1:24" ht="15.75" x14ac:dyDescent="0.25">
      <c r="A380" s="27"/>
      <c r="B380" s="1"/>
      <c r="D380" s="358"/>
      <c r="E380" s="359" t="s">
        <v>757</v>
      </c>
      <c r="F380" s="1073" t="str">
        <f>IF(H1="","",TEXT(WORKDAY('Main Sheet'!C1,4),"MMM-DD-YYY"))</f>
        <v>Sep-17-2021</v>
      </c>
      <c r="G380" s="1073"/>
      <c r="H380" s="175"/>
      <c r="I380" s="27"/>
      <c r="J380" s="1"/>
      <c r="L380" s="358"/>
      <c r="M380" s="359" t="s">
        <v>757</v>
      </c>
      <c r="N380" s="1073" t="str">
        <f>+F380</f>
        <v>Sep-17-2021</v>
      </c>
      <c r="O380" s="1073"/>
      <c r="P380" s="175"/>
      <c r="Q380" s="27"/>
      <c r="R380" s="1"/>
      <c r="T380" s="358"/>
      <c r="U380" s="535" t="s">
        <v>757</v>
      </c>
      <c r="V380" s="1073" t="str">
        <f>+F380</f>
        <v>Sep-17-2021</v>
      </c>
      <c r="W380" s="1073"/>
      <c r="X380" s="175"/>
    </row>
    <row r="381" spans="1:24" ht="15.75" x14ac:dyDescent="0.25">
      <c r="A381" s="27"/>
      <c r="B381" s="1"/>
      <c r="D381" s="358"/>
      <c r="E381" s="359"/>
      <c r="F381" s="359"/>
      <c r="G381" s="359"/>
      <c r="H381" s="175"/>
      <c r="I381" s="27"/>
      <c r="J381" s="1"/>
      <c r="L381" s="358"/>
      <c r="M381" s="359"/>
      <c r="N381" s="359"/>
      <c r="O381" s="359"/>
      <c r="P381" s="175"/>
      <c r="Q381" s="27"/>
      <c r="R381" s="1"/>
      <c r="T381" s="358"/>
      <c r="U381" s="535"/>
      <c r="V381" s="359"/>
      <c r="W381" s="359"/>
      <c r="X381" s="175"/>
    </row>
    <row r="382" spans="1:24" ht="15.75" x14ac:dyDescent="0.25">
      <c r="A382" s="27"/>
      <c r="B382" s="1"/>
      <c r="D382" s="358" t="s">
        <v>759</v>
      </c>
      <c r="E382" s="359" t="s">
        <v>546</v>
      </c>
      <c r="F382" s="1073" t="str">
        <f>IF(H1="","",TEXT(WORKDAY('Main Sheet'!C1,5),"MMM-DD-YYY"))</f>
        <v>Sep-20-2021</v>
      </c>
      <c r="G382" s="1073"/>
      <c r="H382" s="175"/>
      <c r="I382" s="27"/>
      <c r="J382" s="1"/>
      <c r="L382" s="358" t="s">
        <v>759</v>
      </c>
      <c r="M382" s="359" t="s">
        <v>546</v>
      </c>
      <c r="N382" s="1073" t="str">
        <f>+F382</f>
        <v>Sep-20-2021</v>
      </c>
      <c r="O382" s="1073"/>
      <c r="P382" s="175"/>
      <c r="Q382" s="27"/>
      <c r="R382" s="1"/>
      <c r="T382" s="358" t="s">
        <v>759</v>
      </c>
      <c r="U382" s="535" t="s">
        <v>546</v>
      </c>
      <c r="V382" s="1073" t="str">
        <f>+F382</f>
        <v>Sep-20-2021</v>
      </c>
      <c r="W382" s="1073"/>
      <c r="X382" s="175"/>
    </row>
    <row r="383" spans="1:24" ht="15.75" x14ac:dyDescent="0.25">
      <c r="A383" s="27"/>
      <c r="B383" s="1"/>
      <c r="D383" s="358"/>
      <c r="E383" s="359" t="s">
        <v>757</v>
      </c>
      <c r="F383" s="1073" t="str">
        <f>IF(H1="","",TEXT(WORKDAY('Main Sheet'!C1, 6),"MMM-DD-YYY"))</f>
        <v>Sep-21-2021</v>
      </c>
      <c r="G383" s="1073"/>
      <c r="H383" s="175"/>
      <c r="I383" s="27"/>
      <c r="J383" s="1"/>
      <c r="L383" s="358"/>
      <c r="M383" s="359" t="s">
        <v>757</v>
      </c>
      <c r="N383" s="1073" t="str">
        <f>+F383</f>
        <v>Sep-21-2021</v>
      </c>
      <c r="O383" s="1073"/>
      <c r="P383" s="175"/>
      <c r="Q383" s="27"/>
      <c r="R383" s="1"/>
      <c r="T383" s="358"/>
      <c r="U383" s="535" t="s">
        <v>757</v>
      </c>
      <c r="V383" s="1073" t="str">
        <f>+F383</f>
        <v>Sep-21-2021</v>
      </c>
      <c r="W383" s="1073"/>
      <c r="X383" s="175"/>
    </row>
    <row r="384" spans="1:24" x14ac:dyDescent="0.25">
      <c r="A384" s="27"/>
      <c r="B384" s="1"/>
      <c r="C384" s="1"/>
      <c r="D384" s="1"/>
      <c r="E384" s="1"/>
      <c r="F384" s="1"/>
      <c r="G384" s="1"/>
      <c r="H384" s="175"/>
      <c r="I384" s="27"/>
      <c r="J384" s="1"/>
      <c r="K384" s="1"/>
      <c r="L384" s="1"/>
      <c r="M384" s="1"/>
      <c r="N384" s="1"/>
      <c r="O384" s="1"/>
      <c r="P384" s="175"/>
      <c r="Q384" s="27"/>
      <c r="R384" s="1"/>
      <c r="S384" s="1"/>
      <c r="T384" s="1"/>
      <c r="U384" s="129"/>
      <c r="V384" s="1"/>
      <c r="W384" s="1"/>
      <c r="X384" s="175"/>
    </row>
    <row r="385" spans="1:24" x14ac:dyDescent="0.25">
      <c r="A385" s="203"/>
      <c r="B385" s="339"/>
      <c r="C385" s="339"/>
      <c r="D385" s="339"/>
      <c r="E385" s="339"/>
      <c r="F385" s="339"/>
      <c r="G385" s="339"/>
      <c r="H385" s="53"/>
      <c r="I385" s="203"/>
      <c r="J385" s="413"/>
      <c r="K385" s="413"/>
      <c r="L385" s="413"/>
      <c r="M385" s="413"/>
      <c r="N385" s="413"/>
      <c r="O385" s="413"/>
      <c r="P385" s="53"/>
      <c r="Q385" s="203"/>
      <c r="R385" s="413"/>
      <c r="S385" s="413"/>
      <c r="T385" s="413"/>
      <c r="U385" s="536"/>
      <c r="V385" s="413"/>
      <c r="W385" s="413"/>
      <c r="X385" s="53"/>
    </row>
  </sheetData>
  <mergeCells count="559">
    <mergeCell ref="N326:O326"/>
    <mergeCell ref="N327:O327"/>
    <mergeCell ref="N329:O329"/>
    <mergeCell ref="N330:O330"/>
    <mergeCell ref="N307:O307"/>
    <mergeCell ref="N308:O308"/>
    <mergeCell ref="J317:P317"/>
    <mergeCell ref="L318:P318"/>
    <mergeCell ref="K320:L320"/>
    <mergeCell ref="M320:N320"/>
    <mergeCell ref="I321:P321"/>
    <mergeCell ref="K319:M319"/>
    <mergeCell ref="N282:O282"/>
    <mergeCell ref="N283:O283"/>
    <mergeCell ref="J292:P292"/>
    <mergeCell ref="L293:P293"/>
    <mergeCell ref="K295:L295"/>
    <mergeCell ref="N304:O304"/>
    <mergeCell ref="N305:O305"/>
    <mergeCell ref="M295:N295"/>
    <mergeCell ref="N301:O301"/>
    <mergeCell ref="N302:O302"/>
    <mergeCell ref="I296:P296"/>
    <mergeCell ref="K101:M101"/>
    <mergeCell ref="K126:M126"/>
    <mergeCell ref="K150:M150"/>
    <mergeCell ref="K175:M175"/>
    <mergeCell ref="K200:M200"/>
    <mergeCell ref="K223:M223"/>
    <mergeCell ref="K246:M246"/>
    <mergeCell ref="K269:M269"/>
    <mergeCell ref="K294:M294"/>
    <mergeCell ref="I103:P103"/>
    <mergeCell ref="I128:P128"/>
    <mergeCell ref="I152:P152"/>
    <mergeCell ref="I177:P177"/>
    <mergeCell ref="I202:P202"/>
    <mergeCell ref="I225:P225"/>
    <mergeCell ref="I248:P248"/>
    <mergeCell ref="I271:P271"/>
    <mergeCell ref="J267:P267"/>
    <mergeCell ref="L268:P268"/>
    <mergeCell ref="K270:L270"/>
    <mergeCell ref="M270:N270"/>
    <mergeCell ref="N276:O276"/>
    <mergeCell ref="N277:O277"/>
    <mergeCell ref="N279:O279"/>
    <mergeCell ref="R370:T370"/>
    <mergeCell ref="Q371:V371"/>
    <mergeCell ref="W371:X371"/>
    <mergeCell ref="V376:W376"/>
    <mergeCell ref="V377:W377"/>
    <mergeCell ref="V379:W379"/>
    <mergeCell ref="V380:W380"/>
    <mergeCell ref="V382:W382"/>
    <mergeCell ref="V383:W383"/>
    <mergeCell ref="V351:W351"/>
    <mergeCell ref="V352:W352"/>
    <mergeCell ref="V354:W354"/>
    <mergeCell ref="V355:W355"/>
    <mergeCell ref="V357:W357"/>
    <mergeCell ref="V358:W358"/>
    <mergeCell ref="R367:X367"/>
    <mergeCell ref="T368:X368"/>
    <mergeCell ref="R369:X369"/>
    <mergeCell ref="V330:W330"/>
    <mergeCell ref="V332:W332"/>
    <mergeCell ref="V333:W333"/>
    <mergeCell ref="R342:X342"/>
    <mergeCell ref="T343:X343"/>
    <mergeCell ref="R344:X344"/>
    <mergeCell ref="R345:T345"/>
    <mergeCell ref="Q346:V346"/>
    <mergeCell ref="W346:X346"/>
    <mergeCell ref="R317:X317"/>
    <mergeCell ref="T318:X318"/>
    <mergeCell ref="R319:X319"/>
    <mergeCell ref="R320:T320"/>
    <mergeCell ref="Q321:V321"/>
    <mergeCell ref="W321:X321"/>
    <mergeCell ref="V326:W326"/>
    <mergeCell ref="V327:W327"/>
    <mergeCell ref="V329:W329"/>
    <mergeCell ref="R295:T295"/>
    <mergeCell ref="Q296:V296"/>
    <mergeCell ref="W296:X296"/>
    <mergeCell ref="V301:W301"/>
    <mergeCell ref="V302:W302"/>
    <mergeCell ref="V304:W304"/>
    <mergeCell ref="V305:W305"/>
    <mergeCell ref="V307:W307"/>
    <mergeCell ref="V308:W308"/>
    <mergeCell ref="V276:W276"/>
    <mergeCell ref="V277:W277"/>
    <mergeCell ref="V279:W279"/>
    <mergeCell ref="V280:W280"/>
    <mergeCell ref="V282:W282"/>
    <mergeCell ref="V283:W283"/>
    <mergeCell ref="R292:X292"/>
    <mergeCell ref="T293:X293"/>
    <mergeCell ref="R294:X294"/>
    <mergeCell ref="V257:W257"/>
    <mergeCell ref="V259:W259"/>
    <mergeCell ref="V260:W260"/>
    <mergeCell ref="R267:X267"/>
    <mergeCell ref="T268:X268"/>
    <mergeCell ref="R269:X269"/>
    <mergeCell ref="R270:T270"/>
    <mergeCell ref="Q271:V271"/>
    <mergeCell ref="W271:X271"/>
    <mergeCell ref="R244:X244"/>
    <mergeCell ref="T245:X245"/>
    <mergeCell ref="R246:X246"/>
    <mergeCell ref="R247:T247"/>
    <mergeCell ref="Q248:V248"/>
    <mergeCell ref="W248:X248"/>
    <mergeCell ref="V253:W253"/>
    <mergeCell ref="V254:W254"/>
    <mergeCell ref="V256:W256"/>
    <mergeCell ref="R224:T224"/>
    <mergeCell ref="Q225:V225"/>
    <mergeCell ref="W225:X225"/>
    <mergeCell ref="V230:W230"/>
    <mergeCell ref="V231:W231"/>
    <mergeCell ref="V233:W233"/>
    <mergeCell ref="V234:W234"/>
    <mergeCell ref="V236:W236"/>
    <mergeCell ref="V237:W237"/>
    <mergeCell ref="V207:W207"/>
    <mergeCell ref="V208:W208"/>
    <mergeCell ref="V210:W210"/>
    <mergeCell ref="V211:W211"/>
    <mergeCell ref="V213:W213"/>
    <mergeCell ref="V214:W214"/>
    <mergeCell ref="R221:X221"/>
    <mergeCell ref="T222:X222"/>
    <mergeCell ref="R223:X223"/>
    <mergeCell ref="V186:W186"/>
    <mergeCell ref="V188:W188"/>
    <mergeCell ref="V189:W189"/>
    <mergeCell ref="R198:X198"/>
    <mergeCell ref="T199:X199"/>
    <mergeCell ref="R200:X200"/>
    <mergeCell ref="R201:T201"/>
    <mergeCell ref="Q202:V202"/>
    <mergeCell ref="W202:X202"/>
    <mergeCell ref="R173:X173"/>
    <mergeCell ref="T174:X174"/>
    <mergeCell ref="R175:X175"/>
    <mergeCell ref="R176:T176"/>
    <mergeCell ref="Q177:V177"/>
    <mergeCell ref="W177:X177"/>
    <mergeCell ref="V182:W182"/>
    <mergeCell ref="V183:W183"/>
    <mergeCell ref="V185:W185"/>
    <mergeCell ref="V157:W157"/>
    <mergeCell ref="V158:W158"/>
    <mergeCell ref="V160:W160"/>
    <mergeCell ref="V161:W161"/>
    <mergeCell ref="V163:W163"/>
    <mergeCell ref="V164:W164"/>
    <mergeCell ref="V137:W137"/>
    <mergeCell ref="V139:W139"/>
    <mergeCell ref="V140:W140"/>
    <mergeCell ref="R148:X148"/>
    <mergeCell ref="T149:X149"/>
    <mergeCell ref="R150:X150"/>
    <mergeCell ref="R151:T151"/>
    <mergeCell ref="Q152:V152"/>
    <mergeCell ref="W152:X152"/>
    <mergeCell ref="R124:X124"/>
    <mergeCell ref="T125:X125"/>
    <mergeCell ref="R126:X126"/>
    <mergeCell ref="R127:T127"/>
    <mergeCell ref="Q128:V128"/>
    <mergeCell ref="W128:X128"/>
    <mergeCell ref="V133:W133"/>
    <mergeCell ref="V134:W134"/>
    <mergeCell ref="V136:W136"/>
    <mergeCell ref="R102:T102"/>
    <mergeCell ref="Q103:V103"/>
    <mergeCell ref="W103:X103"/>
    <mergeCell ref="V108:W108"/>
    <mergeCell ref="V109:W109"/>
    <mergeCell ref="V111:W111"/>
    <mergeCell ref="V112:W112"/>
    <mergeCell ref="V114:W114"/>
    <mergeCell ref="V115:W115"/>
    <mergeCell ref="V83:W83"/>
    <mergeCell ref="V84:W84"/>
    <mergeCell ref="V86:W86"/>
    <mergeCell ref="V87:W87"/>
    <mergeCell ref="V89:W89"/>
    <mergeCell ref="V90:W90"/>
    <mergeCell ref="R99:X99"/>
    <mergeCell ref="T100:X100"/>
    <mergeCell ref="R101:X101"/>
    <mergeCell ref="V64:W64"/>
    <mergeCell ref="V66:W66"/>
    <mergeCell ref="V67:W67"/>
    <mergeCell ref="R74:X74"/>
    <mergeCell ref="T75:X75"/>
    <mergeCell ref="R76:X76"/>
    <mergeCell ref="R77:T77"/>
    <mergeCell ref="Q78:V78"/>
    <mergeCell ref="W78:X78"/>
    <mergeCell ref="R51:X51"/>
    <mergeCell ref="T52:X52"/>
    <mergeCell ref="R53:X53"/>
    <mergeCell ref="R54:T54"/>
    <mergeCell ref="Q55:V55"/>
    <mergeCell ref="W55:X55"/>
    <mergeCell ref="V60:W60"/>
    <mergeCell ref="V61:W61"/>
    <mergeCell ref="V63:W63"/>
    <mergeCell ref="V18:W18"/>
    <mergeCell ref="V20:W20"/>
    <mergeCell ref="V21:W21"/>
    <mergeCell ref="R5:X5"/>
    <mergeCell ref="T6:X6"/>
    <mergeCell ref="V14:W14"/>
    <mergeCell ref="V15:W15"/>
    <mergeCell ref="V17:W17"/>
    <mergeCell ref="R7:X7"/>
    <mergeCell ref="Q9:V9"/>
    <mergeCell ref="W9:X9"/>
    <mergeCell ref="R8:T8"/>
    <mergeCell ref="N332:O332"/>
    <mergeCell ref="N333:O333"/>
    <mergeCell ref="J342:P342"/>
    <mergeCell ref="L343:P343"/>
    <mergeCell ref="K345:L345"/>
    <mergeCell ref="M345:N345"/>
    <mergeCell ref="K344:M344"/>
    <mergeCell ref="N376:O376"/>
    <mergeCell ref="N377:O377"/>
    <mergeCell ref="I346:P346"/>
    <mergeCell ref="N379:O379"/>
    <mergeCell ref="N380:O380"/>
    <mergeCell ref="N382:O382"/>
    <mergeCell ref="N383:O383"/>
    <mergeCell ref="N351:O351"/>
    <mergeCell ref="N352:O352"/>
    <mergeCell ref="N354:O354"/>
    <mergeCell ref="N355:O355"/>
    <mergeCell ref="N357:O357"/>
    <mergeCell ref="N358:O358"/>
    <mergeCell ref="J367:P367"/>
    <mergeCell ref="L368:P368"/>
    <mergeCell ref="I371:P371"/>
    <mergeCell ref="K370:L370"/>
    <mergeCell ref="M370:N370"/>
    <mergeCell ref="K369:M369"/>
    <mergeCell ref="N280:O280"/>
    <mergeCell ref="K247:L247"/>
    <mergeCell ref="M247:N247"/>
    <mergeCell ref="N253:O253"/>
    <mergeCell ref="N254:O254"/>
    <mergeCell ref="N256:O256"/>
    <mergeCell ref="N257:O257"/>
    <mergeCell ref="N259:O259"/>
    <mergeCell ref="N260:O260"/>
    <mergeCell ref="N230:O230"/>
    <mergeCell ref="N231:O231"/>
    <mergeCell ref="N233:O233"/>
    <mergeCell ref="N234:O234"/>
    <mergeCell ref="N236:O236"/>
    <mergeCell ref="N237:O237"/>
    <mergeCell ref="J244:P244"/>
    <mergeCell ref="L245:P245"/>
    <mergeCell ref="N208:O208"/>
    <mergeCell ref="N210:O210"/>
    <mergeCell ref="N211:O211"/>
    <mergeCell ref="N213:O213"/>
    <mergeCell ref="N214:O214"/>
    <mergeCell ref="J221:P221"/>
    <mergeCell ref="L222:P222"/>
    <mergeCell ref="K224:L224"/>
    <mergeCell ref="M224:N224"/>
    <mergeCell ref="N186:O186"/>
    <mergeCell ref="N188:O188"/>
    <mergeCell ref="N189:O189"/>
    <mergeCell ref="J198:P198"/>
    <mergeCell ref="L199:P199"/>
    <mergeCell ref="K201:L201"/>
    <mergeCell ref="M201:N201"/>
    <mergeCell ref="N207:O207"/>
    <mergeCell ref="N164:O164"/>
    <mergeCell ref="J173:P173"/>
    <mergeCell ref="L174:P174"/>
    <mergeCell ref="K176:L176"/>
    <mergeCell ref="M176:N176"/>
    <mergeCell ref="N182:O182"/>
    <mergeCell ref="N183:O183"/>
    <mergeCell ref="N185:O185"/>
    <mergeCell ref="N163:O163"/>
    <mergeCell ref="J148:P148"/>
    <mergeCell ref="L149:P149"/>
    <mergeCell ref="K151:L151"/>
    <mergeCell ref="M151:N151"/>
    <mergeCell ref="N158:O158"/>
    <mergeCell ref="N161:O161"/>
    <mergeCell ref="N157:O157"/>
    <mergeCell ref="N160:O160"/>
    <mergeCell ref="K127:L127"/>
    <mergeCell ref="M127:N127"/>
    <mergeCell ref="N133:O133"/>
    <mergeCell ref="N134:O134"/>
    <mergeCell ref="N136:O136"/>
    <mergeCell ref="N137:O137"/>
    <mergeCell ref="N139:O139"/>
    <mergeCell ref="N140:O140"/>
    <mergeCell ref="N108:O108"/>
    <mergeCell ref="N109:O109"/>
    <mergeCell ref="N111:O111"/>
    <mergeCell ref="N112:O112"/>
    <mergeCell ref="N114:O114"/>
    <mergeCell ref="N115:O115"/>
    <mergeCell ref="J124:P124"/>
    <mergeCell ref="L125:P125"/>
    <mergeCell ref="N83:O83"/>
    <mergeCell ref="N84:O84"/>
    <mergeCell ref="N86:O86"/>
    <mergeCell ref="N87:O87"/>
    <mergeCell ref="N89:O89"/>
    <mergeCell ref="N90:O90"/>
    <mergeCell ref="J99:P99"/>
    <mergeCell ref="L100:P100"/>
    <mergeCell ref="N63:O63"/>
    <mergeCell ref="N64:O64"/>
    <mergeCell ref="N66:O66"/>
    <mergeCell ref="N67:O67"/>
    <mergeCell ref="J74:P74"/>
    <mergeCell ref="L75:P75"/>
    <mergeCell ref="K77:L77"/>
    <mergeCell ref="M77:N77"/>
    <mergeCell ref="K76:M76"/>
    <mergeCell ref="I78:P78"/>
    <mergeCell ref="N43:O43"/>
    <mergeCell ref="N44:O44"/>
    <mergeCell ref="J51:P51"/>
    <mergeCell ref="L52:P52"/>
    <mergeCell ref="K54:L54"/>
    <mergeCell ref="M54:N54"/>
    <mergeCell ref="N60:O60"/>
    <mergeCell ref="N61:O61"/>
    <mergeCell ref="I55:P55"/>
    <mergeCell ref="K53:M53"/>
    <mergeCell ref="J28:P28"/>
    <mergeCell ref="L29:P29"/>
    <mergeCell ref="K31:L31"/>
    <mergeCell ref="M31:N31"/>
    <mergeCell ref="N37:O37"/>
    <mergeCell ref="N38:O38"/>
    <mergeCell ref="N40:O40"/>
    <mergeCell ref="N41:O41"/>
    <mergeCell ref="I32:P32"/>
    <mergeCell ref="K30:M30"/>
    <mergeCell ref="N20:O20"/>
    <mergeCell ref="N21:O21"/>
    <mergeCell ref="J5:P5"/>
    <mergeCell ref="N14:O14"/>
    <mergeCell ref="N15:O15"/>
    <mergeCell ref="N17:O17"/>
    <mergeCell ref="N18:O18"/>
    <mergeCell ref="K8:L8"/>
    <mergeCell ref="M8:N8"/>
    <mergeCell ref="L6:P6"/>
    <mergeCell ref="I9:P9"/>
    <mergeCell ref="N7:O7"/>
    <mergeCell ref="K7:M7"/>
    <mergeCell ref="C176:D176"/>
    <mergeCell ref="E176:F176"/>
    <mergeCell ref="F188:G188"/>
    <mergeCell ref="F189:G189"/>
    <mergeCell ref="B177:F177"/>
    <mergeCell ref="F182:G182"/>
    <mergeCell ref="F183:G183"/>
    <mergeCell ref="F185:G185"/>
    <mergeCell ref="F186:G186"/>
    <mergeCell ref="B152:F152"/>
    <mergeCell ref="F157:G157"/>
    <mergeCell ref="F158:G158"/>
    <mergeCell ref="F160:G160"/>
    <mergeCell ref="F161:G161"/>
    <mergeCell ref="F163:G163"/>
    <mergeCell ref="F164:G164"/>
    <mergeCell ref="B173:H173"/>
    <mergeCell ref="D174:H174"/>
    <mergeCell ref="F133:G133"/>
    <mergeCell ref="F134:G134"/>
    <mergeCell ref="F136:G136"/>
    <mergeCell ref="F137:G137"/>
    <mergeCell ref="F139:G139"/>
    <mergeCell ref="F140:G140"/>
    <mergeCell ref="B148:H148"/>
    <mergeCell ref="C151:D151"/>
    <mergeCell ref="E151:F151"/>
    <mergeCell ref="D149:H149"/>
    <mergeCell ref="F111:G111"/>
    <mergeCell ref="F112:G112"/>
    <mergeCell ref="F114:G114"/>
    <mergeCell ref="F115:G115"/>
    <mergeCell ref="B124:H124"/>
    <mergeCell ref="C127:D127"/>
    <mergeCell ref="E127:F127"/>
    <mergeCell ref="B128:F128"/>
    <mergeCell ref="D125:H125"/>
    <mergeCell ref="F89:G89"/>
    <mergeCell ref="F90:G90"/>
    <mergeCell ref="B78:F78"/>
    <mergeCell ref="F83:G83"/>
    <mergeCell ref="F84:G84"/>
    <mergeCell ref="F86:G86"/>
    <mergeCell ref="F87:G87"/>
    <mergeCell ref="F108:G108"/>
    <mergeCell ref="F109:G109"/>
    <mergeCell ref="B99:H99"/>
    <mergeCell ref="C102:D102"/>
    <mergeCell ref="E102:F102"/>
    <mergeCell ref="B103:F103"/>
    <mergeCell ref="D100:H100"/>
    <mergeCell ref="F60:G60"/>
    <mergeCell ref="F61:G61"/>
    <mergeCell ref="F63:G63"/>
    <mergeCell ref="F64:G64"/>
    <mergeCell ref="F66:G66"/>
    <mergeCell ref="F67:G67"/>
    <mergeCell ref="B74:H74"/>
    <mergeCell ref="C77:D77"/>
    <mergeCell ref="E77:F77"/>
    <mergeCell ref="D75:H75"/>
    <mergeCell ref="F40:G40"/>
    <mergeCell ref="F41:G41"/>
    <mergeCell ref="F43:G43"/>
    <mergeCell ref="F44:G44"/>
    <mergeCell ref="B51:H51"/>
    <mergeCell ref="C54:D54"/>
    <mergeCell ref="E54:F54"/>
    <mergeCell ref="B55:F55"/>
    <mergeCell ref="D52:H52"/>
    <mergeCell ref="F20:G20"/>
    <mergeCell ref="F21:G21"/>
    <mergeCell ref="B28:H28"/>
    <mergeCell ref="C31:D31"/>
    <mergeCell ref="E31:F31"/>
    <mergeCell ref="B32:F32"/>
    <mergeCell ref="F37:G37"/>
    <mergeCell ref="F38:G38"/>
    <mergeCell ref="D29:H29"/>
    <mergeCell ref="B9:F9"/>
    <mergeCell ref="C8:D8"/>
    <mergeCell ref="E8:F8"/>
    <mergeCell ref="B5:H5"/>
    <mergeCell ref="F14:G14"/>
    <mergeCell ref="F15:G15"/>
    <mergeCell ref="F17:G17"/>
    <mergeCell ref="F18:G18"/>
    <mergeCell ref="D6:H6"/>
    <mergeCell ref="F207:G207"/>
    <mergeCell ref="F208:G208"/>
    <mergeCell ref="F210:G210"/>
    <mergeCell ref="F211:G211"/>
    <mergeCell ref="F213:G213"/>
    <mergeCell ref="B198:H198"/>
    <mergeCell ref="C201:D201"/>
    <mergeCell ref="E201:F201"/>
    <mergeCell ref="B202:F202"/>
    <mergeCell ref="D199:H199"/>
    <mergeCell ref="B225:F225"/>
    <mergeCell ref="F230:G230"/>
    <mergeCell ref="F231:G231"/>
    <mergeCell ref="F233:G233"/>
    <mergeCell ref="F234:G234"/>
    <mergeCell ref="F214:G214"/>
    <mergeCell ref="B221:H221"/>
    <mergeCell ref="C224:D224"/>
    <mergeCell ref="E224:F224"/>
    <mergeCell ref="D222:H222"/>
    <mergeCell ref="B248:F248"/>
    <mergeCell ref="F253:G253"/>
    <mergeCell ref="F254:G254"/>
    <mergeCell ref="F256:G256"/>
    <mergeCell ref="F257:G257"/>
    <mergeCell ref="F236:G236"/>
    <mergeCell ref="F237:G237"/>
    <mergeCell ref="B244:H244"/>
    <mergeCell ref="C247:D247"/>
    <mergeCell ref="E247:F247"/>
    <mergeCell ref="D245:H245"/>
    <mergeCell ref="B271:F271"/>
    <mergeCell ref="F276:G276"/>
    <mergeCell ref="F277:G277"/>
    <mergeCell ref="F279:G279"/>
    <mergeCell ref="F280:G280"/>
    <mergeCell ref="F259:G259"/>
    <mergeCell ref="F260:G260"/>
    <mergeCell ref="B267:H267"/>
    <mergeCell ref="C270:D270"/>
    <mergeCell ref="E270:F270"/>
    <mergeCell ref="D268:H268"/>
    <mergeCell ref="B296:F296"/>
    <mergeCell ref="F301:G301"/>
    <mergeCell ref="F302:G302"/>
    <mergeCell ref="F304:G304"/>
    <mergeCell ref="F305:G305"/>
    <mergeCell ref="F282:G282"/>
    <mergeCell ref="F283:G283"/>
    <mergeCell ref="B292:H292"/>
    <mergeCell ref="C295:D295"/>
    <mergeCell ref="E295:F295"/>
    <mergeCell ref="D293:H293"/>
    <mergeCell ref="B321:F321"/>
    <mergeCell ref="F326:G326"/>
    <mergeCell ref="F327:G327"/>
    <mergeCell ref="F329:G329"/>
    <mergeCell ref="F330:G330"/>
    <mergeCell ref="F307:G307"/>
    <mergeCell ref="F308:G308"/>
    <mergeCell ref="B317:H317"/>
    <mergeCell ref="C320:D320"/>
    <mergeCell ref="E320:F320"/>
    <mergeCell ref="D318:H318"/>
    <mergeCell ref="B346:F346"/>
    <mergeCell ref="F351:G351"/>
    <mergeCell ref="F352:G352"/>
    <mergeCell ref="F354:G354"/>
    <mergeCell ref="F355:G355"/>
    <mergeCell ref="F332:G332"/>
    <mergeCell ref="F333:G333"/>
    <mergeCell ref="B342:H342"/>
    <mergeCell ref="C345:D345"/>
    <mergeCell ref="E345:F345"/>
    <mergeCell ref="D343:H343"/>
    <mergeCell ref="F382:G382"/>
    <mergeCell ref="F383:G383"/>
    <mergeCell ref="B371:F371"/>
    <mergeCell ref="F376:G376"/>
    <mergeCell ref="F377:G377"/>
    <mergeCell ref="F379:G379"/>
    <mergeCell ref="F380:G380"/>
    <mergeCell ref="F357:G357"/>
    <mergeCell ref="F358:G358"/>
    <mergeCell ref="B367:H367"/>
    <mergeCell ref="C370:D370"/>
    <mergeCell ref="E370:F370"/>
    <mergeCell ref="D368:H368"/>
    <mergeCell ref="R30:X30"/>
    <mergeCell ref="T29:X29"/>
    <mergeCell ref="R28:X28"/>
    <mergeCell ref="V44:W44"/>
    <mergeCell ref="V43:W43"/>
    <mergeCell ref="V41:W41"/>
    <mergeCell ref="V40:W40"/>
    <mergeCell ref="V38:W38"/>
    <mergeCell ref="V37:W37"/>
    <mergeCell ref="W32:X32"/>
    <mergeCell ref="Q32:V32"/>
    <mergeCell ref="R31:T31"/>
  </mergeCells>
  <pageMargins left="0.39215686274509803" right="0.34375" top="0.6875" bottom="0.74803149606299213" header="0.31496062992125984" footer="0.31496062992125984"/>
  <pageSetup orientation="portrait" r:id="rId1"/>
  <headerFooter>
    <oddHeader>&amp;C&amp;P</oddHead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2"/>
  <sheetViews>
    <sheetView workbookViewId="0">
      <selection activeCell="C2" sqref="C2"/>
    </sheetView>
  </sheetViews>
  <sheetFormatPr defaultRowHeight="15" x14ac:dyDescent="0.25"/>
  <cols>
    <col min="1" max="1" width="12.5703125" bestFit="1" customWidth="1"/>
    <col min="2" max="2" width="41.140625" bestFit="1" customWidth="1"/>
    <col min="3" max="3" width="26.42578125" customWidth="1"/>
  </cols>
  <sheetData>
    <row r="1" spans="1:3" ht="36" x14ac:dyDescent="0.25">
      <c r="A1" s="1339" t="s">
        <v>913</v>
      </c>
      <c r="B1" s="1339"/>
      <c r="C1" s="1339"/>
    </row>
    <row r="2" spans="1:3" ht="23.25" x14ac:dyDescent="0.35">
      <c r="A2" s="469" t="s">
        <v>912</v>
      </c>
      <c r="B2" s="468">
        <f>+'Main Sheet'!C1</f>
        <v>44452</v>
      </c>
      <c r="C2" s="467" t="str">
        <f>CONCATENATE('Main Sheet'!F1,'Main Sheet'!H1)</f>
        <v>WEEK NO-37-M</v>
      </c>
    </row>
    <row r="4" spans="1:3" s="431" customFormat="1" ht="26.25" x14ac:dyDescent="0.4">
      <c r="A4" s="438" t="s">
        <v>911</v>
      </c>
      <c r="B4" s="438" t="s">
        <v>910</v>
      </c>
      <c r="C4" s="438" t="s">
        <v>110</v>
      </c>
    </row>
    <row r="5" spans="1:3" s="431" customFormat="1" ht="26.25" x14ac:dyDescent="0.4">
      <c r="A5" s="437">
        <v>1</v>
      </c>
      <c r="B5" s="431" t="s">
        <v>909</v>
      </c>
    </row>
    <row r="6" spans="1:3" s="431" customFormat="1" ht="26.25" x14ac:dyDescent="0.4">
      <c r="A6" s="437">
        <v>2</v>
      </c>
      <c r="B6" s="431" t="s">
        <v>908</v>
      </c>
    </row>
    <row r="7" spans="1:3" s="431" customFormat="1" ht="26.25" x14ac:dyDescent="0.4"/>
    <row r="8" spans="1:3" s="434" customFormat="1" ht="52.5" x14ac:dyDescent="0.25">
      <c r="B8" s="436" t="s">
        <v>928</v>
      </c>
      <c r="C8" s="435" t="s">
        <v>906</v>
      </c>
    </row>
    <row r="9" spans="1:3" s="431" customFormat="1" ht="26.25" x14ac:dyDescent="0.4">
      <c r="A9" s="433" t="s">
        <v>22</v>
      </c>
      <c r="B9" s="432"/>
      <c r="C9" s="432"/>
    </row>
    <row r="10" spans="1:3" s="431" customFormat="1" ht="26.25" x14ac:dyDescent="0.4">
      <c r="A10" s="433" t="s">
        <v>20</v>
      </c>
      <c r="B10" s="432"/>
      <c r="C10" s="432"/>
    </row>
    <row r="11" spans="1:3" s="431" customFormat="1" ht="26.25" x14ac:dyDescent="0.4"/>
    <row r="12" spans="1:3" s="431" customFormat="1" ht="26.25" x14ac:dyDescent="0.4"/>
  </sheetData>
  <mergeCells count="1">
    <mergeCell ref="A1:C1"/>
  </mergeCells>
  <pageMargins left="0.70866141732283472" right="0.70866141732283472" top="0.74803149606299213" bottom="0.74803149606299213" header="0.31496062992125984" footer="0.31496062992125984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15</vt:i4>
      </vt:variant>
      <vt:variant>
        <vt:lpstr>Named Ranges</vt:lpstr>
      </vt:variant>
      <vt:variant>
        <vt:i4>7</vt:i4>
      </vt:variant>
    </vt:vector>
  </HeadingPairs>
  <TitlesOfParts>
    <vt:vector size="22" baseType="lpstr">
      <vt:lpstr>Main Sheet</vt:lpstr>
      <vt:lpstr>ALEXA &amp; LOFT DIAGRAMS</vt:lpstr>
      <vt:lpstr>SMALL LABEL</vt:lpstr>
      <vt:lpstr>BIG LABEL TEMPLATE</vt:lpstr>
      <vt:lpstr>BIG LABEL</vt:lpstr>
      <vt:lpstr>COUNTER LABEL TEMPLATE</vt:lpstr>
      <vt:lpstr>COUNTER LABEL</vt:lpstr>
      <vt:lpstr>DOOR LIST</vt:lpstr>
      <vt:lpstr>CHECKLIST-MANAGER COPY</vt:lpstr>
      <vt:lpstr>CHECKLIST-OFFICE COPY</vt:lpstr>
      <vt:lpstr>LINKS</vt:lpstr>
      <vt:lpstr>INFO SHEET</vt:lpstr>
      <vt:lpstr>VANITY INFO</vt:lpstr>
      <vt:lpstr>DOOR DETAILS</vt:lpstr>
      <vt:lpstr>COLOR DETAILS</vt:lpstr>
      <vt:lpstr>Colour</vt:lpstr>
      <vt:lpstr>CUSTOMER</vt:lpstr>
      <vt:lpstr>DOORSTYLE</vt:lpstr>
      <vt:lpstr>Material</vt:lpstr>
      <vt:lpstr>'Main Sheet'!Print_Area</vt:lpstr>
      <vt:lpstr>QTY</vt:lpstr>
      <vt:lpstr>Size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Kopiga Baskaran</cp:lastModifiedBy>
  <cp:lastPrinted>2021-10-07T16:24:23Z</cp:lastPrinted>
  <dcterms:created xsi:type="dcterms:W3CDTF">2016-08-05T15:29:13Z</dcterms:created>
  <dcterms:modified xsi:type="dcterms:W3CDTF">2021-11-05T14:04:59Z</dcterms:modified>
</cp:coreProperties>
</file>